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120" yWindow="45" windowWidth="15450" windowHeight="11640" firstSheet="1" activeTab="1"/>
  </bookViews>
  <sheets>
    <sheet name="v1bvyumsqh02d2hwuje5xik5uk" sheetId="4" state="hidden" r:id="rId1"/>
    <sheet name="1411" sheetId="6" r:id="rId2"/>
  </sheets>
  <definedNames>
    <definedName name="bbi1iepey541b3erm5gspvzrtk">v1bvyumsqh02d2hwuje5xik5uk!$O$20:$S$20</definedName>
    <definedName name="eaho2ejrtdbq5dbiou1fruoidk">v1bvyumsqh02d2hwuje5xik5uk!$B$15</definedName>
    <definedName name="frupzostrx2engzlq5coj1izgc">v1bvyumsqh02d2hwuje5xik5uk!$C$21:$C$280</definedName>
    <definedName name="hxw0shfsad1bl0w3rcqndiwdqc">v1bvyumsqh02d2hwuje5xik5uk!$D$20:$M$20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v1bvyumsqh02d2hwuje5xik5uk!$D$19:$M$19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v1bvyumsqh02d2hwuje5xik5uk!$N$21:$N$280</definedName>
    <definedName name="qunp1nijp1aaxbgswizf0lz200">v1bvyumsqh02d2hwuje5xik5uk!$B$2</definedName>
    <definedName name="rcn525ywmx4pde1kn3aevp0dfk">v1bvyumsqh02d2hwuje5xik5uk!$N$20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v1bvyumsqh02d2hwuje5xik5uk!$D$21:$M$21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1">'1411'!$17:$18</definedName>
    <definedName name="_xlnm.Print_Area" localSheetId="1">'1411'!$H$1:$J$190</definedName>
  </definedNames>
  <calcPr calcId="125725"/>
</workbook>
</file>

<file path=xl/calcChain.xml><?xml version="1.0" encoding="utf-8"?>
<calcChain xmlns="http://schemas.openxmlformats.org/spreadsheetml/2006/main">
  <c r="J189" i="6"/>
  <c r="J188"/>
  <c r="J135"/>
  <c r="J132"/>
  <c r="J130"/>
  <c r="J129"/>
  <c r="J128"/>
  <c r="J127"/>
  <c r="J125"/>
  <c r="J123"/>
  <c r="J121"/>
  <c r="J120"/>
  <c r="J119"/>
  <c r="J118"/>
  <c r="J117"/>
  <c r="J114"/>
  <c r="J109"/>
  <c r="J106"/>
  <c r="J103" s="1"/>
  <c r="J105"/>
  <c r="J104"/>
  <c r="J99"/>
  <c r="J96"/>
  <c r="J90"/>
  <c r="J83"/>
  <c r="J82"/>
  <c r="J80"/>
  <c r="J79"/>
  <c r="J73"/>
  <c r="J71"/>
  <c r="J69"/>
  <c r="J62"/>
  <c r="J60"/>
  <c r="J58"/>
  <c r="J55"/>
  <c r="J53"/>
  <c r="J45"/>
  <c r="J43"/>
  <c r="J41"/>
  <c r="J37"/>
  <c r="J38"/>
  <c r="J34"/>
  <c r="J32"/>
  <c r="J30"/>
  <c r="J23"/>
  <c r="J183"/>
  <c r="J166"/>
  <c r="J168"/>
  <c r="J161"/>
  <c r="J116"/>
  <c r="J110"/>
  <c r="J107"/>
  <c r="J100"/>
  <c r="J93"/>
  <c r="J87"/>
  <c r="J66"/>
  <c r="J163" l="1"/>
  <c r="J187"/>
  <c r="J186" s="1"/>
  <c r="J185" s="1"/>
  <c r="J184" s="1"/>
  <c r="J182"/>
  <c r="J177" s="1"/>
  <c r="J160"/>
  <c r="J52"/>
  <c r="J180"/>
  <c r="J178"/>
  <c r="J175"/>
  <c r="J173"/>
  <c r="J171"/>
  <c r="J169"/>
  <c r="J167"/>
  <c r="J165"/>
  <c r="J158"/>
  <c r="J156"/>
  <c r="J154"/>
  <c r="J152"/>
  <c r="J150"/>
  <c r="J148"/>
  <c r="J146"/>
  <c r="J144"/>
  <c r="J142"/>
  <c r="J139"/>
  <c r="J138" s="1"/>
  <c r="J134"/>
  <c r="J133"/>
  <c r="J131"/>
  <c r="J126"/>
  <c r="J124"/>
  <c r="J122"/>
  <c r="J102" s="1"/>
  <c r="J115"/>
  <c r="J113"/>
  <c r="J111"/>
  <c r="J108"/>
  <c r="J98"/>
  <c r="J97" s="1"/>
  <c r="J95"/>
  <c r="J94" s="1"/>
  <c r="J92"/>
  <c r="J89"/>
  <c r="J88" s="1"/>
  <c r="J86"/>
  <c r="J85" s="1"/>
  <c r="J81"/>
  <c r="J78" s="1"/>
  <c r="J77" s="1"/>
  <c r="J75"/>
  <c r="J74" s="1"/>
  <c r="J72"/>
  <c r="J70"/>
  <c r="J68"/>
  <c r="J65"/>
  <c r="J61"/>
  <c r="J59" s="1"/>
  <c r="J57"/>
  <c r="J54"/>
  <c r="J49"/>
  <c r="J46"/>
  <c r="J44"/>
  <c r="J42"/>
  <c r="J40"/>
  <c r="J33"/>
  <c r="J31"/>
  <c r="J29"/>
  <c r="J162" l="1"/>
  <c r="J51"/>
  <c r="J48" s="1"/>
  <c r="J67"/>
  <c r="J64" s="1"/>
  <c r="J36"/>
  <c r="J35" s="1"/>
  <c r="J56"/>
  <c r="J28"/>
  <c r="J27" s="1"/>
  <c r="J141"/>
  <c r="J22"/>
  <c r="J21" s="1"/>
  <c r="J84"/>
  <c r="J91"/>
  <c r="J137" l="1"/>
  <c r="J20"/>
  <c r="J63"/>
  <c r="J19" l="1"/>
  <c r="J136"/>
  <c r="B4" i="4"/>
  <c r="B14"/>
  <c r="A19"/>
  <c r="A18"/>
  <c r="J190" i="6" l="1"/>
</calcChain>
</file>

<file path=xl/comments1.xml><?xml version="1.0" encoding="utf-8"?>
<comments xmlns="http://schemas.openxmlformats.org/spreadsheetml/2006/main">
  <authors>
    <author>trubn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<sst xmlns="http://schemas.openxmlformats.org/spreadsheetml/2006/main" count="2267" uniqueCount="930">
  <si>
    <t>Прочие доходы от оказания платных услуг (работ) получателями средств бюджетов городских округов</t>
  </si>
  <si>
    <t>=RowLink(Лист1!$53:$53)</t>
  </si>
  <si>
    <t>=RowLink(Лист1!$79:$79)</t>
  </si>
  <si>
    <t>=RowLink(Лист1!$80:$80)</t>
  </si>
  <si>
    <t>=RowLink(Лист1!$81:$81)</t>
  </si>
  <si>
    <t>=RowLink(Лист1!$127:$127)</t>
  </si>
  <si>
    <t>=RowLink(Лист1!$138:$138)</t>
  </si>
  <si>
    <t>=RowLink(Лист1!$139:$139)</t>
  </si>
  <si>
    <t>=RowLink(Лист1!$141:$141)</t>
  </si>
  <si>
    <t>=RowLink(Лист1!$144:$144)</t>
  </si>
  <si>
    <t>=RowLink(Лист1!$145:$145)</t>
  </si>
  <si>
    <t>=RowLink(Лист1!$169:$169)</t>
  </si>
  <si>
    <t>=RowLink(Лист1!$170:$170)</t>
  </si>
  <si>
    <t>=RowLink(Лист1!$174:$174)</t>
  </si>
  <si>
    <t>=RowLink(Лист1!$175:$175)</t>
  </si>
  <si>
    <t>=RowLink(Лист1!$182:$182)</t>
  </si>
  <si>
    <t>=RowLink(Лист1!$249:$249)</t>
  </si>
  <si>
    <t>=RowLink(Лист1!$250:$250)</t>
  </si>
  <si>
    <t>=RowLink(Лист1!$251:$251)</t>
  </si>
  <si>
    <t>=RowLink(Лист1!$252:$252)</t>
  </si>
  <si>
    <t>=RowLink(Лист1!$253:$253)</t>
  </si>
  <si>
    <t>=RowLink(Лист1!$254:$254)</t>
  </si>
  <si>
    <t>=RowLink(Лист1!$255:$255)</t>
  </si>
  <si>
    <t>=RowLink(Лист1!$264:$264)</t>
  </si>
  <si>
    <t>=RowLink(Лист1!$266:$266)</t>
  </si>
  <si>
    <t>=RowLink(Лист1!$267:$267)</t>
  </si>
  <si>
    <t>=ColumnLink(Лист1!A:A)</t>
  </si>
  <si>
    <t>=ColumnLink(Лист1!B:B)</t>
  </si>
  <si>
    <t>000 1 11 01040 04 0000 120</t>
  </si>
  <si>
    <t>000 1 11 05024 04 0000 120</t>
  </si>
  <si>
    <t>=ColumnLink(Лист1!C:C)</t>
  </si>
  <si>
    <t>=ColumnLink(Лист1!D:D)</t>
  </si>
  <si>
    <t>=ColumnLink(Лист1!E:E)</t>
  </si>
  <si>
    <t>=ColumnLink(Лист1!F:F)</t>
  </si>
  <si>
    <t>=ColumnLink(Лист1!G:G)</t>
  </si>
  <si>
    <t>=ColumnLink(Лист1!I:I)</t>
  </si>
  <si>
    <t>=ColumnLink(Лист1!H:H)</t>
  </si>
  <si>
    <t>=ColumnLink(Лист1!J:J)</t>
  </si>
  <si>
    <t>Доходы от реализации имущества, находящегося в собственности субъектов РФ (за исключением имущества бюджетных и автономных учреждений субъектов Российской Федерации, а также имущества государственных унитарных предприятий субъектов Российской Федерации, в том числе казенных), в части реализации основных средств по указанному имуществу</t>
  </si>
  <si>
    <t>20202067</t>
  </si>
  <si>
    <t>20202085</t>
  </si>
  <si>
    <t>20202097</t>
  </si>
  <si>
    <t>20202099</t>
  </si>
  <si>
    <t>2020209E</t>
  </si>
  <si>
    <t>000 1 08 07170 01 0000 110</t>
  </si>
  <si>
    <t>000 1 16 90040 04 0000 140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</si>
  <si>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</si>
  <si>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000 1 17 05040 04 0000 180</t>
  </si>
  <si>
    <t>Прочие неналоговые доходы бюджетов городских округов</t>
  </si>
  <si>
    <t>Дотации бюджетам городских округов на выравнивание бюджетной обеспеченности</t>
  </si>
  <si>
    <t>Прочие субсидии</t>
  </si>
  <si>
    <t>Прочие субсидии бюджетам городских округов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</si>
  <si>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</si>
  <si>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Субвенции бюджетам городских округов на государственную регистрацию актов гражданского состояния</t>
  </si>
  <si>
    <t>2020209F</t>
  </si>
  <si>
    <t>2020209J</t>
  </si>
  <si>
    <t>2020209O</t>
  </si>
  <si>
    <t>2020209R</t>
  </si>
  <si>
    <t>2020209Q</t>
  </si>
  <si>
    <t>2020209P</t>
  </si>
  <si>
    <t>2020209S</t>
  </si>
  <si>
    <t>202030</t>
  </si>
  <si>
    <t>20203001</t>
  </si>
  <si>
    <t>20203002</t>
  </si>
  <si>
    <t>20203003</t>
  </si>
  <si>
    <t>Субвенции бюджетам на государственную регистрацию актов гражданского состояния</t>
  </si>
  <si>
    <t>20203004</t>
  </si>
  <si>
    <t>20203005</t>
  </si>
  <si>
    <t>20203006</t>
  </si>
  <si>
    <t>20203010</t>
  </si>
  <si>
    <t>20203011</t>
  </si>
  <si>
    <t>20203012</t>
  </si>
  <si>
    <t>Субвенции бюджетам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</si>
  <si>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20203015</t>
  </si>
  <si>
    <t>20203018</t>
  </si>
  <si>
    <t>20203019</t>
  </si>
  <si>
    <t>20203020</t>
  </si>
  <si>
    <t>20203025</t>
  </si>
  <si>
    <t>20203031</t>
  </si>
  <si>
    <t>20203032</t>
  </si>
  <si>
    <t>20203053</t>
  </si>
  <si>
    <t>20203054</t>
  </si>
  <si>
    <t>20203060</t>
  </si>
  <si>
    <t>20203068</t>
  </si>
  <si>
    <t>20203070</t>
  </si>
  <si>
    <t>20203071</t>
  </si>
  <si>
    <t>202040</t>
  </si>
  <si>
    <t>20204001</t>
  </si>
  <si>
    <t>20204002</t>
  </si>
  <si>
    <t>20204005</t>
  </si>
  <si>
    <t>20204010</t>
  </si>
  <si>
    <t>20204017</t>
  </si>
  <si>
    <t>20204018</t>
  </si>
  <si>
    <t>20204025</t>
  </si>
  <si>
    <t>202090</t>
  </si>
  <si>
    <t>20209070</t>
  </si>
  <si>
    <t>202090702</t>
  </si>
  <si>
    <t>203</t>
  </si>
  <si>
    <t>203100</t>
  </si>
  <si>
    <t>20310001</t>
  </si>
  <si>
    <t>0004</t>
  </si>
  <si>
    <t>1093=-1,1131=-1,1072=-1,1075=-1,1134=-1</t>
  </si>
  <si>
    <t>10501041</t>
  </si>
  <si>
    <t>105010401</t>
  </si>
  <si>
    <t>105010402</t>
  </si>
  <si>
    <t>{05A3730C-AF8F-4F35-9047-B0B32038DF76}</t>
  </si>
  <si>
    <t>28374</t>
  </si>
  <si>
    <t>RG_26_1</t>
  </si>
  <si>
    <t>EXPR_37</t>
  </si>
  <si>
    <t>EXPR_39</t>
  </si>
  <si>
    <t>11602030</t>
  </si>
  <si>
    <t>000 1 16 37000 00 0000 140</t>
  </si>
  <si>
    <t>000 1 16 37030 04 0000 140</t>
  </si>
  <si>
    <t>11633020</t>
  </si>
  <si>
    <t>20202047</t>
  </si>
  <si>
    <t>20202054</t>
  </si>
  <si>
    <t>20202077</t>
  </si>
  <si>
    <t>20204026</t>
  </si>
  <si>
    <t>0001</t>
  </si>
  <si>
    <t>0002</t>
  </si>
  <si>
    <t>10807087</t>
  </si>
  <si>
    <t>1080708A</t>
  </si>
  <si>
    <t>1080708A2</t>
  </si>
  <si>
    <t>44</t>
  </si>
  <si>
    <t>116020</t>
  </si>
  <si>
    <t>116270</t>
  </si>
  <si>
    <t>116330</t>
  </si>
  <si>
    <t>2020209A</t>
  </si>
  <si>
    <t>2020402B</t>
  </si>
  <si>
    <t>207</t>
  </si>
  <si>
    <t>207020</t>
  </si>
  <si>
    <t>=RangeLink(C22:C$65536,D21:$IV21)</t>
  </si>
  <si>
    <t>=RowLink(Лист1!$11:$11)</t>
  </si>
  <si>
    <t>=RowLink(Лист1!$12:$12)</t>
  </si>
  <si>
    <t>=RowLink(Лист1!$13:$13)</t>
  </si>
  <si>
    <t>=RowLink(Лист1!$14:$14)</t>
  </si>
  <si>
    <t>=RowLink(Лист1!$15:$15)</t>
  </si>
  <si>
    <t>=RowLink(Лист1!$16:$16)</t>
  </si>
  <si>
    <t>=RowLink(Лист1!$17:$17)</t>
  </si>
  <si>
    <t>=RowLink(Лист1!$18:$18)</t>
  </si>
  <si>
    <t>=RowLink(Лист1!$19:$19)</t>
  </si>
  <si>
    <t>=RowLink(Лист1!$20:$20)</t>
  </si>
  <si>
    <t>=RowLink(Лист1!$21:$21)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</si>
  <si>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</si>
  <si>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</si>
  <si>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</si>
  <si>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</si>
  <si>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</si>
  <si>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</si>
  <si>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</si>
  <si>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</si>
  <si>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</si>
  <si>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</si>
  <si>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</si>
  <si>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</si>
  <si>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</si>
  <si>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=RowLink(Лист1!$35:$35)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</si>
  <si>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</si>
  <si>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</si>
  <si>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</si>
  <si>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</si>
  <si>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</si>
  <si>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</si>
  <si>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=RowLink(Лист1!$42:$42)</t>
  </si>
  <si>
    <t>=RowLink(Лист1!$43:$43)</t>
  </si>
  <si>
    <t>=RowLink(Лист1!$44:$44)</t>
  </si>
  <si>
    <t>=RowLink(Лист1!$45:$45)</t>
  </si>
  <si>
    <t>=RowLink(Лист1!$46:$46)</t>
  </si>
  <si>
    <t>=RowLink(Лист1!$47:$47)</t>
  </si>
  <si>
    <t>=RowLink(Лист1!$48:$48)</t>
  </si>
  <si>
    <t>=RowLink(Лист1!$49:$49)</t>
  </si>
  <si>
    <t>=RowLink(Лист1!$50:$50)</t>
  </si>
  <si>
    <t>=RowLink(Лист1!$54:$54)</t>
  </si>
  <si>
    <t>=RowLink(Лист1!$55:$55)</t>
  </si>
  <si>
    <t>=RowLink(Лист1!$56:$56)</t>
  </si>
  <si>
    <t>=RowLink(Лист1!$57:$57)</t>
  </si>
  <si>
    <t>=RowLink(Лист1!$58:$58)</t>
  </si>
  <si>
    <t>=RowLink(Лист1!$59:$59)</t>
  </si>
  <si>
    <t>=RowLink(Лист1!$60:$60)</t>
  </si>
  <si>
    <t>=RowLink(Лист1!$61:$61)</t>
  </si>
  <si>
    <t>=RowLink(Лист1!$62:$62)</t>
  </si>
  <si>
    <t>=RowLink(Лист1!$63:$63)</t>
  </si>
  <si>
    <t>=RowLink(Лист1!$64:$64)</t>
  </si>
  <si>
    <t>=RowLink(Лист1!$65:$65)</t>
  </si>
  <si>
    <t>=RowLink(Лист1!$66:$66)</t>
  </si>
  <si>
    <t>=RowLink(Лист1!$67:$67)</t>
  </si>
  <si>
    <t>=RowLink(Лист1!$68:$68)</t>
  </si>
  <si>
    <t>=RowLink(Лист1!$69:$69)</t>
  </si>
  <si>
    <t>=RowLink(Лист1!$70:$70)</t>
  </si>
  <si>
    <t>=RowLink(Лист1!$71:$71)</t>
  </si>
  <si>
    <t>=RowLink(Лист1!$72:$72)</t>
  </si>
  <si>
    <t>=RowLink(Лист1!$73:$73)</t>
  </si>
  <si>
    <t>=RowLink(Лист1!$74:$74)</t>
  </si>
  <si>
    <t>=RowLink(Лист1!$75:$75)</t>
  </si>
  <si>
    <t>=RowLink(Лист1!$76:$76)</t>
  </si>
  <si>
    <t>=RowLink(Лист1!$77:$77)</t>
  </si>
  <si>
    <t>=RowLink(Лист1!$78:$78)</t>
  </si>
  <si>
    <t>=RowLink(Лист1!$82:$82)</t>
  </si>
  <si>
    <t>=RowLink(Лист1!$83:$83)</t>
  </si>
  <si>
    <t>=RowLink(Лист1!$84:$84)</t>
  </si>
  <si>
    <t>=RowLink(Лист1!$85:$85)</t>
  </si>
  <si>
    <t>=RowLink(Лист1!$86:$86)</t>
  </si>
  <si>
    <t>=RowLink(Лист1!$87:$87)</t>
  </si>
  <si>
    <t>=RowLink(Лист1!$88:$88)</t>
  </si>
  <si>
    <t>=RowLink(Лист1!$89:$89)</t>
  </si>
  <si>
    <t>=RowLink(Лист1!$90:$90)</t>
  </si>
  <si>
    <t>=RowLink(Лист1!$91:$91)</t>
  </si>
  <si>
    <t>=RowLink(Лист1!$92:$92)</t>
  </si>
  <si>
    <t>=RowLink(Лист1!$93:$93)</t>
  </si>
  <si>
    <t>=RowLink(Лист1!$94:$94)</t>
  </si>
  <si>
    <t>=RowLink(Лист1!$95:$95)</t>
  </si>
  <si>
    <t>=RowLink(Лист1!$96:$96)</t>
  </si>
  <si>
    <t>=RowLink(Лист1!$97:$97)</t>
  </si>
  <si>
    <t>=RowLink(Лист1!$98:$98)</t>
  </si>
  <si>
    <t>=RowLink(Лист1!$99:$99)</t>
  </si>
  <si>
    <t>=RowLink(Лист1!$100:$100)</t>
  </si>
  <si>
    <t>=RowLink(Лист1!$101:$101)</t>
  </si>
  <si>
    <t>Плата за сбросы загрязняющих веществ в водные объекты</t>
  </si>
  <si>
    <t>=RowLink(Лист1!$102:$102)</t>
  </si>
  <si>
    <t>=RowLink(Лист1!$103:$103)</t>
  </si>
  <si>
    <t>=RowLink(Лист1!$104:$104)</t>
  </si>
  <si>
    <t>=RowLink(Лист1!$105:$105)</t>
  </si>
  <si>
    <t>=RowLink(Лист1!$106:$106)</t>
  </si>
  <si>
    <t>=RowLink(Лист1!$107:$107)</t>
  </si>
  <si>
    <t>20202032</t>
  </si>
  <si>
    <t>20202037</t>
  </si>
  <si>
    <t>20202038</t>
  </si>
  <si>
    <t>20202039</t>
  </si>
  <si>
    <t>20202064</t>
  </si>
  <si>
    <t>20202065</t>
  </si>
  <si>
    <t>Единый налог на вмененный доход для отдельных видов деятельности</t>
  </si>
  <si>
    <t>000 1 05 02010 02 0000 110</t>
  </si>
  <si>
    <t>000 1 06 01000 00 0000 110</t>
  </si>
  <si>
    <t>Налог на имущество физических лиц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</si>
  <si>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</si>
  <si>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</si>
  <si>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000 1 06 06000 00 0000 110</t>
  </si>
  <si>
    <t>Земельный налог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</si>
  <si>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</si>
  <si>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</si>
  <si>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</si>
  <si>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</si>
  <si>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</si>
  <si>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Субвенции бюджетам городских округов на содержание ребенка в семье опекуна и приемной семье, а также вознаграждение, причитающееся приемному родителю</t>
  </si>
  <si>
    <t>000 1 12 01030 01 0000 120</t>
  </si>
  <si>
    <t>000 1 08 07150 01 0000 110</t>
  </si>
  <si>
    <t>Государственная пошлина за выдачу разрешения на установку рекламной конструкции</t>
  </si>
  <si>
    <t>=RowLink(Лист1!$108:$108)</t>
  </si>
  <si>
    <t>=RowLink(Лист1!$109:$109)</t>
  </si>
  <si>
    <t>=RowLink(Лист1!$110:$110)</t>
  </si>
  <si>
    <t>=RowLink(Лист1!$111:$111)</t>
  </si>
  <si>
    <t>=RowLink(Лист1!$112:$112)</t>
  </si>
  <si>
    <t>=RowLink(Лист1!$113:$113)</t>
  </si>
  <si>
    <t>=RowLink(Лист1!$114:$114)</t>
  </si>
  <si>
    <t>=RowLink(Лист1!$115:$115)</t>
  </si>
  <si>
    <t>=RowLink(Лист1!$116:$116)</t>
  </si>
  <si>
    <t>=RowLink(Лист1!$117:$117)</t>
  </si>
  <si>
    <t>=RowLink(Лист1!$118:$118)</t>
  </si>
  <si>
    <t>=RowLink(Лист1!$119:$119)</t>
  </si>
  <si>
    <t>=RowLink(Лист1!$120:$120)</t>
  </si>
  <si>
    <t>=RowLink(Лист1!$121:$121)</t>
  </si>
  <si>
    <t>=RowLink(Лист1!$122:$122)</t>
  </si>
  <si>
    <t>=RowLink(Лист1!$123:$123)</t>
  </si>
  <si>
    <t>=RowLink(Лист1!$124:$124)</t>
  </si>
  <si>
    <t>=RowLink(Лист1!$125:$125)</t>
  </si>
  <si>
    <t>=RowLink(Лист1!$126:$126)</t>
  </si>
  <si>
    <t>=RowLink(Лист1!$128:$128)</t>
  </si>
  <si>
    <t>=RowLink(Лист1!$129:$129)</t>
  </si>
  <si>
    <t>=RowLink(Лист1!$130:$130)</t>
  </si>
  <si>
    <t>=RowLink(Лист1!$131:$131)</t>
  </si>
  <si>
    <t>=RowLink(Лист1!$132:$132)</t>
  </si>
  <si>
    <t>=RowLink(Лист1!$133:$133)</t>
  </si>
  <si>
    <t>=RowLink(Лист1!$134:$134)</t>
  </si>
  <si>
    <t>=RowLink(Лист1!$135:$135)</t>
  </si>
  <si>
    <t>=RowLink(Лист1!$136:$136)</t>
  </si>
  <si>
    <t>=RowLink(Лист1!$137:$137)</t>
  </si>
  <si>
    <t>=RowLink(Лист1!$140:$140)</t>
  </si>
  <si>
    <t>=RowLink(Лист1!$142:$142)</t>
  </si>
  <si>
    <t>=RowLink(Лист1!$143:$143)</t>
  </si>
  <si>
    <t>=RowLink(Лист1!$146:$146)</t>
  </si>
  <si>
    <t>=RowLink(Лист1!$147:$147)</t>
  </si>
  <si>
    <t>=RowLink(Лист1!$148:$148)</t>
  </si>
  <si>
    <t>=RowLink(Лист1!$149:$149)</t>
  </si>
  <si>
    <t>=RowLink(Лист1!$150:$150)</t>
  </si>
  <si>
    <t>=RowLink(Лист1!$151:$151)</t>
  </si>
  <si>
    <t>=RowLink(Лист1!$152:$152)</t>
  </si>
  <si>
    <t>=RowLink(Лист1!$153:$153)</t>
  </si>
  <si>
    <t>=RowLink(Лист1!$154:$154)</t>
  </si>
  <si>
    <t>=RowLink(Лист1!$155:$155)</t>
  </si>
  <si>
    <t>=RowLink(Лист1!$156:$156)</t>
  </si>
  <si>
    <t>=RowLink(Лист1!$157:$157)</t>
  </si>
  <si>
    <t>=RowLink(Лист1!$158:$158)</t>
  </si>
  <si>
    <t>=RowLink(Лист1!$159:$159)</t>
  </si>
  <si>
    <t>=RowLink(Лист1!$160:$160)</t>
  </si>
  <si>
    <t>=RowLink(Лист1!$161:$161)</t>
  </si>
  <si>
    <t>=RowLink(Лист1!$162:$162)</t>
  </si>
  <si>
    <t>=RowLink(Лист1!$163:$163)</t>
  </si>
  <si>
    <t>=RowLink(Лист1!$164:$164)</t>
  </si>
  <si>
    <t>=RowLink(Лист1!$165:$165)</t>
  </si>
  <si>
    <t>=RowLink(Лист1!$166:$166)</t>
  </si>
  <si>
    <t>=RowLink(Лист1!$167:$167)</t>
  </si>
  <si>
    <t>=RowLink(Лист1!$168:$168)</t>
  </si>
  <si>
    <t>=RowLink(Лист1!$171:$171)</t>
  </si>
  <si>
    <t>=RowLink(Лист1!$172:$172)</t>
  </si>
  <si>
    <t>=RowLink(Лист1!$173:$173)</t>
  </si>
  <si>
    <t>=RowLink(Лист1!$176:$176)</t>
  </si>
  <si>
    <t>=RowLink(Лист1!$177:$177)</t>
  </si>
  <si>
    <t>=RowLink(Лист1!$178:$178)</t>
  </si>
  <si>
    <t>=RowLink(Лист1!$179:$179)</t>
  </si>
  <si>
    <t>=RowLink(Лист1!$180:$180)</t>
  </si>
  <si>
    <t>=RowLink(Лист1!$181:$181)</t>
  </si>
  <si>
    <t>=RowLink(Лист1!$183:$183)</t>
  </si>
  <si>
    <t>=RowLink(Лист1!$184:$184)</t>
  </si>
  <si>
    <t>=RowLink(Лист1!$185:$185)</t>
  </si>
  <si>
    <t>=RowLink(Лист1!$186:$186)</t>
  </si>
  <si>
    <t>=RowLink(Лист1!$187:$187)</t>
  </si>
  <si>
    <t>=RowLink(Лист1!$188:$188)</t>
  </si>
  <si>
    <t>=RowLink(Лист1!$189:$189)</t>
  </si>
  <si>
    <t>=RowLink(Лист1!$190:$190)</t>
  </si>
  <si>
    <t>=RowLink(Лист1!$191:$191)</t>
  </si>
  <si>
    <t>=RowLink(Лист1!$192:$192)</t>
  </si>
  <si>
    <t>=RowLink(Лист1!$193:$193)</t>
  </si>
  <si>
    <t>=RowLink(Лист1!$194:$194)</t>
  </si>
  <si>
    <t>=RowLink(Лист1!$195:$195)</t>
  </si>
  <si>
    <t>=RowLink(Лист1!$196:$196)</t>
  </si>
  <si>
    <t>=RowLink(Лист1!$197:$197)</t>
  </si>
  <si>
    <t>=RowLink(Лист1!$198:$198)</t>
  </si>
  <si>
    <t>=RowLink(Лист1!$199:$199)</t>
  </si>
  <si>
    <t>=RowLink(Лист1!$200:$200)</t>
  </si>
  <si>
    <t>=RowLink(Лист1!$201:$201)</t>
  </si>
  <si>
    <t>=RowLink(Лист1!$202:$202)</t>
  </si>
  <si>
    <t>=RowLink(Лист1!$203:$203)</t>
  </si>
  <si>
    <t>=RowLink(Лист1!$204:$204)</t>
  </si>
  <si>
    <t>=RowLink(Лист1!$205:$205)</t>
  </si>
  <si>
    <t>=RowLink(Лист1!$206:$206)</t>
  </si>
  <si>
    <t>=RowLink(Лист1!$207:$207)</t>
  </si>
  <si>
    <t>=RowLink(Лист1!$208:$208)</t>
  </si>
  <si>
    <t>=RowLink(Лист1!$209:$209)</t>
  </si>
  <si>
    <t>=RowLink(Лист1!$210:$210)</t>
  </si>
  <si>
    <t>=RowLink(Лист1!$211:$211)</t>
  </si>
  <si>
    <t>=RowLink(Лист1!$212:$212)</t>
  </si>
  <si>
    <t>=RowLink(Лист1!$213:$213)</t>
  </si>
  <si>
    <t>=RowLink(Лист1!$214:$214)</t>
  </si>
  <si>
    <t>=RowLink(Лист1!$215:$215)</t>
  </si>
  <si>
    <t>=RowLink(Лист1!$216:$216)</t>
  </si>
  <si>
    <t>=RowLink(Лист1!$217:$217)</t>
  </si>
  <si>
    <t>=RowLink(Лист1!$218:$218)</t>
  </si>
  <si>
    <t>Лист1</t>
  </si>
  <si>
    <t>CalcsheetClient.Data</t>
  </si>
  <si>
    <t>[RowID]</t>
  </si>
  <si>
    <t>CLS_F_FullBusinessCode_55</t>
  </si>
  <si>
    <t>CLS_F_FullBusinessCode_53</t>
  </si>
  <si>
    <t>Наименование</t>
  </si>
  <si>
    <t>CLS_F_Description_53</t>
  </si>
  <si>
    <t>CLS_F_FullBusinessCode_71</t>
  </si>
  <si>
    <t>CLS_F_FullBusinessCode_54</t>
  </si>
  <si>
    <t>CLS_F_FullBusinessCode_52</t>
  </si>
  <si>
    <t>Сумма</t>
  </si>
  <si>
    <t>{8E6A8607-5839-4480-891F-135B2AD45873}</t>
  </si>
  <si>
    <t>Коды бюджетной классификации Российской Федерации</t>
  </si>
  <si>
    <t>{76AB1B7F-B5BE-49ED-AB91-089C2804C4BD}</t>
  </si>
  <si>
    <t>EXPR_33</t>
  </si>
  <si>
    <t>{9C576253-0C7A-422F-8650-C5DEB87D2D10}</t>
  </si>
  <si>
    <t>{D3CAAF85-BA7B-46E6-815C-544C63415949}</t>
  </si>
  <si>
    <t>[Bookmark]</t>
  </si>
  <si>
    <t>CLS_S_55</t>
  </si>
  <si>
    <t>CLS_S_53</t>
  </si>
  <si>
    <t>CLS_S_71</t>
  </si>
  <si>
    <t>CLS_S_54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</si>
  <si>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</si>
  <si>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CLS_S_52</t>
  </si>
  <si>
    <t>000</t>
  </si>
  <si>
    <t>10000000</t>
  </si>
  <si>
    <t>НАЛОГОВЫЕ И НЕНАЛОГОВЫЕ ДОХОДЫ</t>
  </si>
  <si>
    <t>0000</t>
  </si>
  <si>
    <t>00</t>
  </si>
  <si>
    <t>000 1 00 00000 00 0000 000</t>
  </si>
  <si>
    <t/>
  </si>
  <si>
    <t>1</t>
  </si>
  <si>
    <t>НАЛОГОВЫЕ ДОХОДЫ</t>
  </si>
  <si>
    <t>11A</t>
  </si>
  <si>
    <t>10100000</t>
  </si>
  <si>
    <t>НАЛОГИ НА ПРИБЫЛЬ, ДОХОДЫ</t>
  </si>
  <si>
    <t>000 1 01 00000 00 0000 000</t>
  </si>
  <si>
    <t>101</t>
  </si>
  <si>
    <t>110</t>
  </si>
  <si>
    <t>101010</t>
  </si>
  <si>
    <t>11</t>
  </si>
  <si>
    <t>10101010</t>
  </si>
  <si>
    <t>02</t>
  </si>
  <si>
    <t>101010102</t>
  </si>
  <si>
    <t>10102000</t>
  </si>
  <si>
    <t>Налог на доходы физических лиц</t>
  </si>
  <si>
    <t>01</t>
  </si>
  <si>
    <t>000 1 01 02000 01 0000 110</t>
  </si>
  <si>
    <t>101020</t>
  </si>
  <si>
    <t>10102010</t>
  </si>
  <si>
    <t>Налог на доходы физических лиц с доходов, полученных физическими лицами, являющимися налоговыми резидентами Российской Федерации в виде дивидендов от долевого участия в деятельности организаций</t>
  </si>
  <si>
    <t>000 1 01 02010 01 0000 110</t>
  </si>
  <si>
    <t>10102071</t>
  </si>
  <si>
    <t>10102020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</si>
  <si>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</si>
  <si>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000 1 01 02020 01 0000 110</t>
  </si>
  <si>
    <t>101020201</t>
  </si>
  <si>
    <t>101020202</t>
  </si>
  <si>
    <t>10102030</t>
  </si>
  <si>
    <t>Налог на доходы физических лиц с доходов, полученных физическими лицами, не являющимися налоговыми резидентами Российской Федерации</t>
  </si>
  <si>
    <t>000 1 01 02030 01 0000 110</t>
  </si>
  <si>
    <t>10102040</t>
  </si>
  <si>
    <t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процентных доходов по вкладам в банках, в виде материальной выгоды от экономии на процентах при получении заемных (кредитных) средств</t>
  </si>
  <si>
    <t>000 1 01 02040 01 0000 110</t>
  </si>
  <si>
    <t>10102070</t>
  </si>
  <si>
    <t>103</t>
  </si>
  <si>
    <t>103020</t>
  </si>
  <si>
    <t>10302010</t>
  </si>
  <si>
    <t>103020101</t>
  </si>
  <si>
    <t>10302020</t>
  </si>
  <si>
    <t>1030209A</t>
  </si>
  <si>
    <t>10302091</t>
  </si>
  <si>
    <t>10302095</t>
  </si>
  <si>
    <t>10302096</t>
  </si>
  <si>
    <t>10302097</t>
  </si>
  <si>
    <t>10302098</t>
  </si>
  <si>
    <t>10302099</t>
  </si>
  <si>
    <t>1030209B</t>
  </si>
  <si>
    <t>10500000</t>
  </si>
  <si>
    <t>НАЛОГИ НА СОВОКУПНЫЙ ДОХОД</t>
  </si>
  <si>
    <t>000 1 05 00000 00 0000 000</t>
  </si>
  <si>
    <t>105</t>
  </si>
  <si>
    <t>10501000</t>
  </si>
  <si>
    <t>Налог, взимаемый в связи с применением упрощенной системы налогообложения</t>
  </si>
  <si>
    <t>105010</t>
  </si>
  <si>
    <t>10501010</t>
  </si>
  <si>
    <t>Налог, взимаемый с налогоплательщиков, выбравших в качестве объекта налогообложения доходы</t>
  </si>
  <si>
    <t>105010101</t>
  </si>
  <si>
    <t>105010102</t>
  </si>
  <si>
    <t>10501020</t>
  </si>
  <si>
    <t>105010201</t>
  </si>
  <si>
    <t>105010202</t>
  </si>
  <si>
    <t>10501040</t>
  </si>
  <si>
    <t>10503000</t>
  </si>
  <si>
    <t>Единый сельскохозяйственный налог</t>
  </si>
  <si>
    <t>105030</t>
  </si>
  <si>
    <t>10503010</t>
  </si>
  <si>
    <t>000 1 05 03010 01 0000 110</t>
  </si>
  <si>
    <t>10503001</t>
  </si>
  <si>
    <t>10503002</t>
  </si>
  <si>
    <t>10600000</t>
  </si>
  <si>
    <t>НАЛОГИ НА ИМУЩЕСТВО</t>
  </si>
  <si>
    <t>000 1 06 00000 00 0000 000</t>
  </si>
  <si>
    <t>106</t>
  </si>
  <si>
    <t>10602000</t>
  </si>
  <si>
    <t>Налог на имущество организаций</t>
  </si>
  <si>
    <t>106020</t>
  </si>
  <si>
    <t>10602010</t>
  </si>
  <si>
    <t>Налог на имущество организаций по имуществу, не входящему в Единую систему газоснабжения</t>
  </si>
  <si>
    <t>10604000</t>
  </si>
  <si>
    <t>Транспортный налог</t>
  </si>
  <si>
    <t>106040</t>
  </si>
  <si>
    <t>10604011</t>
  </si>
  <si>
    <t>Транспортный налог с организаций</t>
  </si>
  <si>
    <t>10604012</t>
  </si>
  <si>
    <t>Транспортный налог с физических лиц</t>
  </si>
  <si>
    <t>10605000</t>
  </si>
  <si>
    <t>Налог на игорный бизнес</t>
  </si>
  <si>
    <t>106050</t>
  </si>
  <si>
    <t>107</t>
  </si>
  <si>
    <t>107010</t>
  </si>
  <si>
    <t>10701020</t>
  </si>
  <si>
    <t>10701030</t>
  </si>
  <si>
    <t>107040</t>
  </si>
  <si>
    <t>10704010</t>
  </si>
  <si>
    <t>10704020</t>
  </si>
  <si>
    <t>10704030</t>
  </si>
  <si>
    <t>10800000</t>
  </si>
  <si>
    <t>ГОСУДАРСТВЕННАЯ ПОШЛИНА</t>
  </si>
  <si>
    <t>000 1 08 00000 00 0000 000</t>
  </si>
  <si>
    <t>108</t>
  </si>
  <si>
    <t>10807000</t>
  </si>
  <si>
    <t>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</si>
  <si>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</si>
  <si>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>108070</t>
  </si>
  <si>
    <t>10807080</t>
  </si>
  <si>
    <t>108070802</t>
  </si>
  <si>
    <t>10807085</t>
  </si>
  <si>
    <t>10807086</t>
  </si>
  <si>
    <t>10807300</t>
  </si>
  <si>
    <t>Прочие государственные пошлины за совершение прочих юридически значимых действий, подлежащие зачислению в бюджет субъекта Российской Федерации</t>
  </si>
  <si>
    <t>10807084</t>
  </si>
  <si>
    <t>109</t>
  </si>
  <si>
    <t>109040</t>
  </si>
  <si>
    <t>10904010</t>
  </si>
  <si>
    <t>10904020</t>
  </si>
  <si>
    <t>10904030</t>
  </si>
  <si>
    <t>109060</t>
  </si>
  <si>
    <t>10906010</t>
  </si>
  <si>
    <t>НЕНАЛОГОВЫЕ ДОХОДЫ</t>
  </si>
  <si>
    <t>11B</t>
  </si>
  <si>
    <t>11100000</t>
  </si>
  <si>
    <t>ДОХОДЫ ОТ ИСПОЛЬЗОВАНИЯ ИМУЩЕСТВА, НАХОДЯЩЕГОСЯ В ГОСУДАРСТВЕННОЙ И МУНИЦИПАЛЬНОЙ СОБСТВЕННОСТИ</t>
  </si>
  <si>
    <t>000 1 05 02000 02 0000 110</t>
  </si>
  <si>
    <t>000 1 05 03000 01 0000 110</t>
  </si>
  <si>
    <t>000 1 11 05012 04 0000 120</t>
  </si>
  <si>
    <t>000 1 13 02000 00 0000 130</t>
  </si>
  <si>
    <t>Доходы от компенсации затрат государства</t>
  </si>
  <si>
    <t>000 1 14 06000 00 0000 430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</si>
  <si>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</si>
  <si>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</si>
  <si>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000 1 14 06012 04 0000 430</t>
  </si>
  <si>
    <t>000 1 13 02990 00 0000 130</t>
  </si>
  <si>
    <t>Прочие доходы от компенсации затрат государства</t>
  </si>
  <si>
    <t>000 1 13 02994 04 0000 130</t>
  </si>
  <si>
    <t>Прочие доходы от компенсации затрат бюджетов городских округов</t>
  </si>
  <si>
    <t>000 1 14 02040 04 0000 410</t>
  </si>
  <si>
    <t>000 1 14 02043 04 0000 410</t>
  </si>
  <si>
    <t>000 1 11 00000 00 0000 000</t>
  </si>
  <si>
    <t>111</t>
  </si>
  <si>
    <t>11101000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</si>
  <si>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</si>
  <si>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120</t>
  </si>
  <si>
    <t>000 1 11 01000 00 0000 120</t>
  </si>
  <si>
    <t>111010</t>
  </si>
  <si>
    <t>12</t>
  </si>
  <si>
    <t>11101020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</si>
  <si>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</t>
  </si>
  <si>
    <t>111030</t>
  </si>
  <si>
    <t>11103020</t>
  </si>
  <si>
    <t>11105000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</si>
  <si>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</si>
  <si>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</si>
  <si>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 бюджетных и автономных учреждений, а также имущества государственных и муниципальных унитарных предприятий, в том числе казенных)</t>
  </si>
  <si>
    <t>111050</t>
  </si>
  <si>
    <t>11105010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</si>
  <si>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</si>
  <si>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</si>
  <si>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>04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</si>
  <si>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</si>
  <si>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08</t>
  </si>
  <si>
    <t>11105020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</si>
  <si>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автономных учреждений)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</si>
  <si>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</si>
  <si>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</si>
  <si>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11105022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</si>
  <si>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субъектов Российской Федерации (за исключением земельных участков автономных учреждений субъектов Российской Федерации)</t>
  </si>
  <si>
    <t>111050202</t>
  </si>
  <si>
    <t>11105030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</si>
  <si>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</si>
  <si>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111050302</t>
  </si>
  <si>
    <t>111070</t>
  </si>
  <si>
    <t>11107010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</si>
  <si>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</si>
  <si>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</si>
  <si>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</si>
  <si>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111070102</t>
  </si>
  <si>
    <t>11200000</t>
  </si>
  <si>
    <t>ПЛАТЕЖИ ПРИ ПОЛЬЗОВАНИИ ПРИРОДНЫМИ РЕСУРСАМИ</t>
  </si>
  <si>
    <t>000 1 12 00000 00 0000 000</t>
  </si>
  <si>
    <t>112</t>
  </si>
  <si>
    <t>11201000</t>
  </si>
  <si>
    <t>Плата за негативное воздействие на окружающую среду</t>
  </si>
  <si>
    <t>000 1 12 01000 01 0000 120</t>
  </si>
  <si>
    <t>112010</t>
  </si>
  <si>
    <t>112020</t>
  </si>
  <si>
    <t>11202010</t>
  </si>
  <si>
    <t>112020102</t>
  </si>
  <si>
    <t>11202030</t>
  </si>
  <si>
    <t>11202050</t>
  </si>
  <si>
    <t>112020502</t>
  </si>
  <si>
    <t>112021</t>
  </si>
  <si>
    <t>11202102</t>
  </si>
  <si>
    <t>112040</t>
  </si>
  <si>
    <t>11204020</t>
  </si>
  <si>
    <t>112040201</t>
  </si>
  <si>
    <t>112040202</t>
  </si>
  <si>
    <t>11204060</t>
  </si>
  <si>
    <t>11300000</t>
  </si>
  <si>
    <t>ДОХОДЫ ОТ ОКАЗАНИЯ ПЛАТНЫХ УСЛУГ И КОМПЕНСАЦИИ ЗАТРАТ ГОСУДАРСТВА</t>
  </si>
  <si>
    <t>000 1 13 00000 00 0000 000</t>
  </si>
  <si>
    <t>113</t>
  </si>
  <si>
    <t>11303000</t>
  </si>
  <si>
    <t>Прочие доходы от оказания платных услуг и компенсации затрат государства</t>
  </si>
  <si>
    <t>130</t>
  </si>
  <si>
    <t>113030</t>
  </si>
  <si>
    <t>13</t>
  </si>
  <si>
    <t>11303020</t>
  </si>
  <si>
    <t>Прочие доходы от оказания платных услуг получателями средств бюджетов субъектов Российской Федерации и компенсации затрат бюджетов субъектов Российской Федерации</t>
  </si>
  <si>
    <t>11400000</t>
  </si>
  <si>
    <t>ДОХОДЫ ОТ ПРОДАЖИ МАТЕРИАЛЬНЫХ И НЕМАТЕРИАЛЬНЫХ АКТИВОВ</t>
  </si>
  <si>
    <t>000 1 14 00000 00 0000 000</t>
  </si>
  <si>
    <t>114</t>
  </si>
  <si>
    <t>11402000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</si>
  <si>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</si>
  <si>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</si>
  <si>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114020</t>
  </si>
  <si>
    <t>11402020</t>
  </si>
  <si>
    <t>410</t>
  </si>
  <si>
    <t>11402091</t>
  </si>
  <si>
    <t>41</t>
  </si>
  <si>
    <t>11402023</t>
  </si>
  <si>
    <t>Доходы от реализации иного имущества, находящегося в собственности субъектов Российской Федерации (за исключением имущества бюджетных и автономных учреждений субъектов Российской Федерации, а также имущества государственных унитарных предприятий субъектов Российской Федерации, в том числе казенных), в части реализации основных средств (материальных запасов) по указанному имуществу</t>
  </si>
  <si>
    <t>114020911</t>
  </si>
  <si>
    <t>114060</t>
  </si>
  <si>
    <t>43</t>
  </si>
  <si>
    <t>11406010</t>
  </si>
  <si>
    <t>114060102</t>
  </si>
  <si>
    <t>11406020</t>
  </si>
  <si>
    <t>114060202</t>
  </si>
  <si>
    <t>115</t>
  </si>
  <si>
    <t>140</t>
  </si>
  <si>
    <t>115020</t>
  </si>
  <si>
    <t>14</t>
  </si>
  <si>
    <t>11502020</t>
  </si>
  <si>
    <t>11600000</t>
  </si>
  <si>
    <t>ШТРАФЫ, САНКЦИИ, ВОЗМЕЩЕНИЕ УЩЕРБА</t>
  </si>
  <si>
    <t>000 1 16 00000 00 0000 000</t>
  </si>
  <si>
    <t>116</t>
  </si>
  <si>
    <t>116260</t>
  </si>
  <si>
    <t>116320</t>
  </si>
  <si>
    <t>11690000</t>
  </si>
  <si>
    <t>Прочие поступления от денежных взысканий (штрафов) и иных сумм в возмещение ущерба</t>
  </si>
  <si>
    <t>000 1 16 90000 00 0000 140</t>
  </si>
  <si>
    <t>116900</t>
  </si>
  <si>
    <t>11690020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</si>
  <si>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</si>
  <si>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11700000</t>
  </si>
  <si>
    <t>ПРОЧИЕ НЕНАЛОГОВЫЕ ДОХОДЫ</t>
  </si>
  <si>
    <t>000 1 17 00000 00 0000 000</t>
  </si>
  <si>
    <t>117</t>
  </si>
  <si>
    <t>11705000</t>
  </si>
  <si>
    <t>Прочие неналоговые доходы</t>
  </si>
  <si>
    <t>180</t>
  </si>
  <si>
    <t>000 1 17 05000 00 0000 180</t>
  </si>
  <si>
    <t>117050</t>
  </si>
  <si>
    <t>18</t>
  </si>
  <si>
    <t>11705020</t>
  </si>
  <si>
    <t>Прочие неналоговые доходы бюджетов субъектов Российской Федерации</t>
  </si>
  <si>
    <t>20000000</t>
  </si>
  <si>
    <t>БЕЗВОЗМЕЗДНЫЕ ПОСТУПЛЕНИЯ</t>
  </si>
  <si>
    <t>000 2 00 00000 00 0000 000</t>
  </si>
  <si>
    <t>2</t>
  </si>
  <si>
    <t>20200000</t>
  </si>
  <si>
    <t>БЕЗВОЗМЕЗДНЫЕ ПОСТУПЛЕНИЯ ОТ ДРУГИХ БЮДЖЕТОВ БЮДЖЕТНОЙ СИСТЕМЫ РОССИЙСКОЙ ФЕДЕРАЦИИ</t>
  </si>
  <si>
    <t>000 2 02 00000 00 0000 000</t>
  </si>
  <si>
    <t>202</t>
  </si>
  <si>
    <t>20201000</t>
  </si>
  <si>
    <t>Дотации бюджетам субъектов Российской Федерации и муниципальных образований</t>
  </si>
  <si>
    <t>151</t>
  </si>
  <si>
    <t>202010</t>
  </si>
  <si>
    <t>20201001</t>
  </si>
  <si>
    <t>Дотации на выравнивание бюджетной обеспеченности</t>
  </si>
  <si>
    <t>20201007</t>
  </si>
  <si>
    <t>20202000</t>
  </si>
  <si>
    <t>Субсидии бюджетам субъектов Российской Федерации и муниципальных образований (межбюджетные субсидии)</t>
  </si>
  <si>
    <t>202020</t>
  </si>
  <si>
    <t>20202001</t>
  </si>
  <si>
    <t>20202005</t>
  </si>
  <si>
    <t>20202013</t>
  </si>
  <si>
    <t>20202024</t>
  </si>
  <si>
    <t>20202027</t>
  </si>
  <si>
    <t>=RowLink(Лист1!$219:$219)</t>
  </si>
  <si>
    <t>=RowLink(Лист1!$220:$220)</t>
  </si>
  <si>
    <t>=RowLink(Лист1!$221:$221)</t>
  </si>
  <si>
    <t>=RowLink(Лист1!$222:$222)</t>
  </si>
  <si>
    <t>=RowLink(Лист1!$223:$223)</t>
  </si>
  <si>
    <t>=RowLink(Лист1!$224:$224)</t>
  </si>
  <si>
    <t>=RowLink(Лист1!$225:$225)</t>
  </si>
  <si>
    <t>=RowLink(Лист1!$226:$226)</t>
  </si>
  <si>
    <t>=RowLink(Лист1!$227:$227)</t>
  </si>
  <si>
    <t>=RowLink(Лист1!$228:$228)</t>
  </si>
  <si>
    <t>=RowLink(Лист1!$229:$229)</t>
  </si>
  <si>
    <t>=RowLink(Лист1!$230:$230)</t>
  </si>
  <si>
    <t>=RowLink(Лист1!$231:$231)</t>
  </si>
  <si>
    <t>=RowLink(Лист1!$232:$232)</t>
  </si>
  <si>
    <t>=RowLink(Лист1!$233:$233)</t>
  </si>
  <si>
    <t>=RowLink(Лист1!$234:$234)</t>
  </si>
  <si>
    <t>=RowLink(Лист1!$235:$235)</t>
  </si>
  <si>
    <t>=RowLink(Лист1!$236:$236)</t>
  </si>
  <si>
    <t>=RowLink(Лист1!$237:$237)</t>
  </si>
  <si>
    <t>=RowLink(Лист1!$238:$238)</t>
  </si>
  <si>
    <t>=RowLink(Лист1!$239:$239)</t>
  </si>
  <si>
    <t>=RowLink(Лист1!$240:$240)</t>
  </si>
  <si>
    <t>=RowLink(Лист1!$241:$241)</t>
  </si>
  <si>
    <t>=RowLink(Лист1!$242:$242)</t>
  </si>
  <si>
    <t>=RowLink(Лист1!$243:$243)</t>
  </si>
  <si>
    <t>=RowLink(Лист1!$244:$244)</t>
  </si>
  <si>
    <t>=RowLink(Лист1!$245:$245)</t>
  </si>
  <si>
    <t>=RowLink(Лист1!$246:$246)</t>
  </si>
  <si>
    <t>=RowLink(Лист1!$247:$247)</t>
  </si>
  <si>
    <t>=RowLink(Лист1!$248:$248)</t>
  </si>
  <si>
    <t>=RowLink(Лист1!$256:$256)</t>
  </si>
  <si>
    <t>=RowLink(Лист1!$257:$257)</t>
  </si>
  <si>
    <t>=RowLink(Лист1!$258:$258)</t>
  </si>
  <si>
    <t>=RowLink(Лист1!$259:$259)</t>
  </si>
  <si>
    <t>=RowLink(Лист1!$260:$260)</t>
  </si>
  <si>
    <t>=RowLink(Лист1!$261:$261)</t>
  </si>
  <si>
    <t>=RowLink(Лист1!$262:$262)</t>
  </si>
  <si>
    <t>=RowLink(Лист1!$263:$263)</t>
  </si>
  <si>
    <t>=RowLink(Лист1!$265:$265)</t>
  </si>
  <si>
    <t>=RowLink(Лист1!$268:$268)</t>
  </si>
  <si>
    <t>=RowLink(Лист1!$51:$51)</t>
  </si>
  <si>
    <t>=RowLink(Лист1!$52:$52)</t>
  </si>
  <si>
    <t>000 1 05 01000 00 0000 110</t>
  </si>
  <si>
    <t>000 1 05 01010 01 0000 110</t>
  </si>
  <si>
    <t xml:space="preserve">000 1 05 01011 01 0000 110 </t>
  </si>
  <si>
    <t>000 1 05 01020 01 0000 110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</si>
  <si>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</si>
  <si>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 xml:space="preserve">000 1 05 01021 01 0000 110 </t>
  </si>
  <si>
    <t>Налог, взимаемый в связи с применением патентной системы налогообложения</t>
  </si>
  <si>
    <t>000 1 13 01990 00 0000 130</t>
  </si>
  <si>
    <t>Прочие доходы от оказания платных услуг (работ)</t>
  </si>
  <si>
    <t>000 1 13 01000 00 0000 130</t>
  </si>
  <si>
    <t>Доходы от оказания платных услуг (работ)</t>
  </si>
  <si>
    <t>000 1 13 01994 04 0000 130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</si>
  <si>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</si>
  <si>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Поступления сумм в возмещение вреда, причиняемого автомобильным дорогам транспортными средствами, осуществляющими перевозки тяжеловесных и (или) крупногабаритных грузов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</si>
  <si>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</t>
  </si>
  <si>
    <t>000 1 05 04000 02 0000 110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</si>
  <si>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</si>
  <si>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</si>
  <si>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</si>
  <si>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</si>
  <si>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</si>
  <si>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</si>
  <si>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Субсидии бюджетам бюджетной системы Российской Федерации (межбюджетные субсидии)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</si>
  <si>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</si>
  <si>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</si>
  <si>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</si>
  <si>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</si>
  <si>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000 1 03 02230 01 0000 110</t>
  </si>
  <si>
    <t>000 1 03 02240 01 0000 110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</si>
  <si>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</si>
  <si>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</si>
  <si>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</si>
  <si>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тыс. руб.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</si>
  <si>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</si>
  <si>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</si>
  <si>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</si>
  <si>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</si>
  <si>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Доходы от продажи земельных участков, находящихся в государственной и муниципальной собственности </t>
  </si>
  <si>
    <t>ВСЕГО ДОХОДОВ: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</si>
  <si>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</si>
  <si>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Иные межбюджетные трансферты</t>
  </si>
  <si>
    <t>Земельный налог с организаций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</si>
  <si>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</si>
  <si>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</si>
  <si>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000 1 06 06040 00 0000 110</t>
  </si>
  <si>
    <t>Земельный налог с физических лиц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</si>
  <si>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</si>
  <si>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</si>
  <si>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000 1 06 06030 00 0000 110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</si>
  <si>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</si>
  <si>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</si>
  <si>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</si>
  <si>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Прочие межбюджетные трансферты, передаваемые бюджетам городских округов</t>
  </si>
  <si>
    <t>000 1 14 01000 00 0000 410</t>
  </si>
  <si>
    <t>Доходы от продажи квартир</t>
  </si>
  <si>
    <t>000 1 14 01040 04 0000 410</t>
  </si>
  <si>
    <t>Доходы от продажи квартир, находящихся в собственности городских округов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</si>
  <si>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</si>
  <si>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</si>
  <si>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</si>
  <si>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 на основании патента в соответствии со статьей 227.1 Налогового кодекса Российской Федерации</t>
  </si>
  <si>
    <t>Прочие межбюджетные трансферты, передаваемые бюджетам</t>
  </si>
  <si>
    <t>Субсидия бюджетам на поддержку отрасли культуры</t>
  </si>
  <si>
    <t>Субсидия бюджетам городских округов на поддержку отрасли культуры</t>
  </si>
  <si>
    <t>000 1 12 01010 01 0000 120</t>
  </si>
  <si>
    <t>Плата за выбросы загрязняющих веществ в атмосферный воздух стационарными объектами</t>
  </si>
  <si>
    <t>000 1 12 01040 01 0000 120</t>
  </si>
  <si>
    <t>Плата за размещение отходов производства и потребления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</si>
  <si>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</si>
  <si>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</si>
  <si>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Субсидии бюджетам на реализацию мероприятий по обеспечению жильем молодых семей</t>
  </si>
  <si>
    <t>Субсидии бюджетам городских округов на реализацию мероприятий по обеспечению жильем молодых семей</t>
  </si>
  <si>
    <t>000 1 12 01041 01 0000 120</t>
  </si>
  <si>
    <t>Плата за размещение отходов производства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</si>
  <si>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</si>
  <si>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</si>
  <si>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000 1 11 07000 00 0000 120</t>
  </si>
  <si>
    <t>Платежи от государственных и муниципальных унитарных предприятий</t>
  </si>
  <si>
    <t>000 1 11 07010 00 0000 120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</si>
  <si>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</si>
  <si>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</si>
  <si>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</si>
  <si>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000 1 12 01042 01 0000 120</t>
  </si>
  <si>
    <t xml:space="preserve">Плата за размещение твердых коммунальных отходов                                              </t>
  </si>
  <si>
    <t>Объем поступлений доходов бюджета муниципального образования город Мурманск на 2019 год</t>
  </si>
  <si>
    <t>000 2 02 10000 00 0000 150</t>
  </si>
  <si>
    <t>000 2 02 15001 00 0000 150</t>
  </si>
  <si>
    <t>000 2 02 15001 04 0000 150</t>
  </si>
  <si>
    <t>000 2 02 20000 00 0000 150</t>
  </si>
  <si>
    <t>000 2 02 25497 00 0000 150</t>
  </si>
  <si>
    <t>000 2 02 25497 04 0000 150</t>
  </si>
  <si>
    <t>000 2 02 25519 00 0000 150</t>
  </si>
  <si>
    <t>000 2 02 25519 04 0000 150</t>
  </si>
  <si>
    <t>000 2 02 25555 00 0000 150</t>
  </si>
  <si>
    <t>000 2 02 25555 04 0000 150</t>
  </si>
  <si>
    <t>000 2 02 29999 00 0000 150</t>
  </si>
  <si>
    <t>000 2 02 29999 04 0000 150</t>
  </si>
  <si>
    <t>000 2 02 30000 00 0000 150</t>
  </si>
  <si>
    <t>000 2 02 30027 00 0000 150</t>
  </si>
  <si>
    <t>000 2 02 30027 04 0000 150</t>
  </si>
  <si>
    <t>000 2 02 30029 00 0000 150</t>
  </si>
  <si>
    <t>000 2 02 30029 04 0000 150</t>
  </si>
  <si>
    <t>000 2 02 35082 00 0000 150</t>
  </si>
  <si>
    <t>000 2 02 35082 04 0000 150</t>
  </si>
  <si>
    <t>000 2 02 35120 00 0000 150</t>
  </si>
  <si>
    <t>000 2 02 35120 04 0000 150</t>
  </si>
  <si>
    <t>000 2 02 35930 00 0000 150</t>
  </si>
  <si>
    <t>000 2 02 35930 04 0000 150</t>
  </si>
  <si>
    <t>000 2 02 40000 00 0000 150</t>
  </si>
  <si>
    <t>000 2 02 49999 00 0000 150</t>
  </si>
  <si>
    <t>000 2 02 49999 04 0000 150</t>
  </si>
  <si>
    <t>000 2 02 25027 00 0000 150</t>
  </si>
  <si>
    <t>000 2 02 25495 00 0000 150</t>
  </si>
  <si>
    <t>000 2 02 25495 04 0000 150</t>
  </si>
  <si>
    <t>000 2 02 25027 04 0000 150</t>
  </si>
  <si>
    <t>Единая субвенция местным бюджетам</t>
  </si>
  <si>
    <t>000 2 02 39998 00 0000 150</t>
  </si>
  <si>
    <t>Единая субвенция бюджетам городских округов</t>
  </si>
  <si>
    <t>000 2 02 39998 04 0000 150</t>
  </si>
  <si>
    <t>000 1 03 02231 01 0000 110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</si>
  <si>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</si>
  <si>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</si>
  <si>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</si>
  <si>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</si>
  <si>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</si>
  <si>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000 1 16 03000 00 0000 140</t>
  </si>
  <si>
    <t>Денежные взыскания (штрафы) за нарушение законодательства о налогах и сборах</t>
  </si>
  <si>
    <t>000 1 16 03010 01 0000 140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</si>
  <si>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</si>
  <si>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000 1 16 03030 01 0000 140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</si>
  <si>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</si>
  <si>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000 1 16 06000 01 0000 140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</si>
  <si>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</si>
  <si>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000 1 16 08000 01 0000 140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</si>
  <si>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</si>
  <si>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000 1 16 08010 01 0000 140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</si>
  <si>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</si>
  <si>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000 1 16 25000 00 0000 140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</si>
  <si>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</si>
  <si>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000 1 16 25020 01 0000 140</t>
  </si>
  <si>
    <t>Денежные взыскания (штрафы) за нарушение законодательства Российской Федерации об особо охраняемых природных территориях</t>
  </si>
  <si>
    <t>000 1 16 25030 01 0000 140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</si>
  <si>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</si>
  <si>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000 1 16 25050 01 0000 140</t>
  </si>
  <si>
    <t>Денежные взыскания (штрафы) за нарушение законодательства в области охраны окружающей среды</t>
  </si>
  <si>
    <t>000 1 16 25060 01 0000 140</t>
  </si>
  <si>
    <t>Денежные взыскания (штрафы) за нарушение земельного законодательства</t>
  </si>
  <si>
    <t>000 1 16 28000 01 0000 140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</si>
  <si>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</si>
  <si>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000 1 16 30000 01 0000 140</t>
  </si>
  <si>
    <t>Денежные взыскания (штрафы) за правонарушения в области дорожного движения</t>
  </si>
  <si>
    <t>000 1 16 30030 01 0000 140</t>
  </si>
  <si>
    <t>Прочие денежные взыскания (штрафы) за правонарушения в области дорожного движения</t>
  </si>
  <si>
    <t>000 1 16 33040 04 0000 140</t>
  </si>
  <si>
    <t>000 1 16 33000 00 0000 140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</si>
  <si>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</si>
  <si>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</si>
  <si>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000 1 16 41000 01 0000 140</t>
  </si>
  <si>
    <t>Денежные взыскания (штрафы) за нарушение законодательства Российской Федерации об электроэнергетике</t>
  </si>
  <si>
    <t>000 1 16 43000 01 0000 140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</si>
  <si>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</si>
  <si>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000 1 16 45000 01 0000 140</t>
  </si>
  <si>
    <t>Денежные взыскания (штрафы) за нарушения законодательства Российской Федерации о промышленной безопасности</t>
  </si>
  <si>
    <t>Субсидии бюджетам на реализацию мероприятий государственной программы Российской Федерации "Доступная среда"</t>
  </si>
  <si>
    <t>Субсидии бюджетам городских округов на реализацию мероприятий государственной программы Российской Федерации "Доступная среда"</t>
  </si>
  <si>
    <t>Субсидии бюджетам на реализацию программ формирования современной городской среды</t>
  </si>
  <si>
    <t>Субсидии бюджетам городских округов на реализацию программ формирования современной городской среды</t>
  </si>
  <si>
    <t>Субсидии бюджетам на реализацию федеральной целевой программы "Развитие физической культуры и спорта в Российской Федерации на 2016 - 2020 годы"</t>
  </si>
  <si>
    <t>Субсидии бюджетам городских округов на реализацию федеральной целевой программы "Развитие физической культуры и спорта в Российской Федерации на 2016 - 2020 годы"</t>
  </si>
  <si>
    <t>000 2 02 30024 00 0000 150</t>
  </si>
  <si>
    <t>Субвенции местным бюджетам на выполнение передаваемых полномочий субъектов Российской Федерации</t>
  </si>
  <si>
    <t>000 2 02 30024 04 0000 150</t>
  </si>
  <si>
    <t>Субвенции бюджетам городских округов на выполнение передаваемых полномочий субъектов Российской Федерации</t>
  </si>
  <si>
    <t>Субсидии бюджетам на софинансирование капитальных вложений в объекты муниципальной собственности</t>
  </si>
  <si>
    <t>Субсидии бюджетам городских округов на софинансирование капитальных вложений в объекты муниципальной собственности</t>
  </si>
  <si>
    <t>000 2 02 45393 00 0000 150</t>
  </si>
  <si>
    <t>Межбюджетные трансферты, передаваемые бюджетам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</si>
  <si>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000 2 02 45393 04 0000 150</t>
  </si>
  <si>
    <t>Межбюджетные трансферты, передаваемые бюджетам городских округов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</si>
  <si>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000 2 18 00000 00 0000 000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</si>
  <si>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</si>
  <si>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000 2 18 00000 00 0000 150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</si>
  <si>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</si>
  <si>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000 2 18 00000 04 0000 150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</si>
  <si>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</si>
  <si>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000 2 18 04000 04 0000 150</t>
  </si>
  <si>
    <t>Доходы бюджетов городских округов от возврата организациями остатков субсидий прошлых лет</t>
  </si>
  <si>
    <t>000 2 18 04010 04 0000 150</t>
  </si>
  <si>
    <t>Доходы бюджетов городских округов от возврата бюджетными учреждениями остатков субсидий прошлых лет</t>
  </si>
  <si>
    <t>000 2 18 04020 04 0000 150</t>
  </si>
  <si>
    <t>Доходы бюджетов городских округов от возврата автономными учреждениями остатков субсидий прошлых лет</t>
  </si>
  <si>
    <t>000 1 16 08020 01 0000 140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</si>
  <si>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</si>
  <si>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000 1 16 18000 00 0000 140</t>
  </si>
  <si>
    <t>Денежные взыскания (штрафы) за нарушение бюджетного законодательства Российской Федерации</t>
  </si>
  <si>
    <t>000 1 16 18040 04 0000 140</t>
  </si>
  <si>
    <t>Денежные взыскания (штрафы) за нарушение бюджетного законодательства (в части бюджетов городских округов)</t>
  </si>
  <si>
    <t>000 1 16 21000 00 0000 140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</si>
  <si>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</si>
  <si>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000 1 16 21040 04 0000 140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</si>
  <si>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городских округов</t>
  </si>
  <si>
    <t>000 1 16 25010 01 0000 140</t>
  </si>
  <si>
    <t>000 2 02 25527 00 0000 150</t>
  </si>
  <si>
    <t>Субсидии бюджетам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</si>
  <si>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000 2 02 25527 04 0000 150</t>
  </si>
  <si>
    <t>Субсидии бюджетам городских округов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</si>
  <si>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000 2 02 45454 00 0000 150</t>
  </si>
  <si>
    <t>Межбюджетные трансферты, передаваемые бюджетам на создание модельных муниципальных библиотек</t>
  </si>
  <si>
    <t>000 2 02 45454 04 0000 150</t>
  </si>
  <si>
    <t>Межбюджетные трансферты, передаваемые бюджетам городских округов на создание модельных муниципальных библиотек</t>
  </si>
  <si>
    <t>000 2 02 20077 00 0000 150</t>
  </si>
  <si>
    <t>000 2 02 20077 04 0000 150</t>
  </si>
  <si>
    <t>000 2 02 20299 00 0000 150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</si>
  <si>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</si>
  <si>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000 2 02 20299 04 0000 150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</si>
  <si>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</si>
  <si>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000 2 02 20302 00 0000 150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</si>
  <si>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</si>
  <si>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000 2 02 20302 04 0000 150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</si>
  <si>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</si>
  <si>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Денежные взыскания (штрафы) за нарушение законодательства Российской Федерации о недрах</t>
  </si>
  <si>
    <t>000 1 14 06020 00 0000 430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</si>
  <si>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</si>
  <si>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000 1 14 06024 04 0000 430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</si>
  <si>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</si>
  <si>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000 1 16 03050 01 0000 140</t>
  </si>
  <si>
    <t>Денежные взыскания (штрафы) за нарушение законодательства о налогах и сборах, предусмотренные статьей 129.6 Налогового кодекса Российской Федерации</t>
  </si>
  <si>
    <t>000 1 05 01012 01 0000 110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</si>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</sst>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1"/>
      <color theme="1"/>
      <name val="Calibri"/>
      <family val="2"/>
      <charset val="204"/>
      <scheme val="minor"/>
    </font>
    <font>
      <b/>
      <sz val="8"/>
      <color indexed="81"/>
      <name val="Tahoma"/>
      <family val="2"/>
      <charset val="204"/>
    </font>
    <font>
      <sz val="10"/>
      <name val="Arial Cyr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80">
    <xf numFmtId="0" fontId="0" fillId="0" borderId="0" xfId="0"/>
    <xf numFmtId="49" fontId="0" fillId="0" borderId="0" xfId="0" applyNumberFormat="1"/>
    <xf numFmtId="0" fontId="0" fillId="0" borderId="0" xfId="0" applyNumberFormat="1"/>
    <xf numFmtId="0" fontId="3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/>
    <xf numFmtId="49" fontId="4" fillId="0" borderId="0" xfId="0" applyNumberFormat="1" applyFont="1"/>
    <xf numFmtId="0" fontId="4" fillId="0" borderId="0" xfId="0" applyFont="1"/>
    <xf numFmtId="0" fontId="4" fillId="0" borderId="0" xfId="0" applyNumberFormat="1" applyFont="1" applyAlignment="1">
      <alignment vertical="top" wrapText="1"/>
    </xf>
    <xf numFmtId="164" fontId="4" fillId="0" borderId="0" xfId="0" applyNumberFormat="1" applyFont="1"/>
    <xf numFmtId="0" fontId="0" fillId="0" borderId="0" xfId="0" quotePrefix="1" applyNumberFormat="1"/>
    <xf numFmtId="0" fontId="4" fillId="0" borderId="0" xfId="0" applyNumberFormat="1" applyFont="1" applyAlignment="1">
      <alignment wrapText="1"/>
    </xf>
    <xf numFmtId="164" fontId="4" fillId="0" borderId="0" xfId="0" applyNumberFormat="1" applyFont="1" applyAlignment="1"/>
    <xf numFmtId="49" fontId="6" fillId="0" borderId="0" xfId="0" applyNumberFormat="1" applyFont="1"/>
    <xf numFmtId="0" fontId="6" fillId="0" borderId="0" xfId="0" applyFont="1"/>
    <xf numFmtId="49" fontId="7" fillId="0" borderId="0" xfId="0" quotePrefix="1" applyNumberFormat="1" applyFont="1" applyAlignment="1">
      <alignment wrapText="1"/>
    </xf>
    <xf numFmtId="0" fontId="7" fillId="0" borderId="0" xfId="0" quotePrefix="1" applyFont="1" applyAlignment="1">
      <alignment wrapText="1"/>
    </xf>
    <xf numFmtId="49" fontId="7" fillId="0" borderId="0" xfId="0" quotePrefix="1" applyNumberFormat="1" applyFont="1" applyAlignment="1">
      <alignment horizontal="center" vertical="center" wrapText="1"/>
    </xf>
    <xf numFmtId="0" fontId="7" fillId="0" borderId="0" xfId="0" quotePrefix="1" applyFont="1" applyAlignment="1">
      <alignment horizontal="center" vertical="center" wrapText="1"/>
    </xf>
    <xf numFmtId="49" fontId="7" fillId="0" borderId="0" xfId="0" applyNumberFormat="1" applyFont="1"/>
    <xf numFmtId="0" fontId="7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9" fillId="0" borderId="0" xfId="0" applyNumberFormat="1" applyFont="1" applyFill="1" applyBorder="1" applyAlignment="1">
      <alignment vertical="top" wrapText="1"/>
    </xf>
    <xf numFmtId="0" fontId="5" fillId="0" borderId="0" xfId="0" applyNumberFormat="1" applyFont="1" applyAlignment="1">
      <alignment wrapText="1"/>
    </xf>
    <xf numFmtId="164" fontId="5" fillId="0" borderId="0" xfId="0" applyNumberFormat="1" applyFont="1" applyAlignment="1"/>
    <xf numFmtId="0" fontId="8" fillId="0" borderId="0" xfId="0" applyFont="1"/>
    <xf numFmtId="0" fontId="8" fillId="0" borderId="0" xfId="0" applyNumberFormat="1" applyFont="1" applyAlignment="1">
      <alignment wrapText="1"/>
    </xf>
    <xf numFmtId="164" fontId="8" fillId="0" borderId="0" xfId="0" applyNumberFormat="1" applyFont="1" applyAlignment="1"/>
    <xf numFmtId="0" fontId="9" fillId="0" borderId="0" xfId="0" applyFont="1" applyFill="1" applyBorder="1"/>
    <xf numFmtId="164" fontId="9" fillId="0" borderId="0" xfId="0" applyNumberFormat="1" applyFont="1" applyFill="1" applyBorder="1"/>
    <xf numFmtId="0" fontId="10" fillId="0" borderId="0" xfId="0" quotePrefix="1" applyFont="1" applyFill="1" applyAlignment="1">
      <alignment wrapText="1"/>
    </xf>
    <xf numFmtId="0" fontId="10" fillId="0" borderId="0" xfId="0" quotePrefix="1" applyNumberFormat="1" applyFont="1" applyFill="1" applyAlignment="1">
      <alignment vertical="top" wrapText="1"/>
    </xf>
    <xf numFmtId="164" fontId="10" fillId="0" borderId="0" xfId="0" quotePrefix="1" applyNumberFormat="1" applyFont="1" applyFill="1" applyAlignment="1">
      <alignment wrapText="1"/>
    </xf>
    <xf numFmtId="164" fontId="9" fillId="0" borderId="0" xfId="1" applyNumberFormat="1" applyFont="1" applyFill="1" applyAlignment="1">
      <alignment horizontal="right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justify" vertical="top" wrapText="1"/>
    </xf>
    <xf numFmtId="0" fontId="9" fillId="0" borderId="0" xfId="0" applyFont="1" applyFill="1" applyBorder="1" applyAlignment="1">
      <alignment vertical="top" wrapText="1"/>
    </xf>
    <xf numFmtId="0" fontId="9" fillId="0" borderId="0" xfId="0" applyFont="1" applyFill="1" applyBorder="1" applyAlignment="1">
      <alignment horizontal="justify" vertical="top" wrapText="1"/>
    </xf>
    <xf numFmtId="164" fontId="9" fillId="0" borderId="0" xfId="0" applyNumberFormat="1" applyFont="1" applyFill="1" applyBorder="1" applyAlignment="1">
      <alignment horizontal="center" vertical="top"/>
    </xf>
    <xf numFmtId="49" fontId="10" fillId="0" borderId="0" xfId="0" applyNumberFormat="1" applyFont="1" applyFill="1" applyBorder="1" applyAlignment="1">
      <alignment horizontal="center" vertical="top"/>
    </xf>
    <xf numFmtId="0" fontId="10" fillId="0" borderId="0" xfId="0" applyNumberFormat="1" applyFont="1" applyFill="1" applyBorder="1" applyAlignment="1">
      <alignment vertical="top" wrapText="1"/>
    </xf>
    <xf numFmtId="164" fontId="10" fillId="0" borderId="0" xfId="0" applyNumberFormat="1" applyFont="1" applyFill="1" applyBorder="1" applyAlignment="1">
      <alignment horizontal="right" vertical="top"/>
    </xf>
    <xf numFmtId="49" fontId="9" fillId="0" borderId="0" xfId="0" applyNumberFormat="1" applyFont="1" applyFill="1" applyBorder="1" applyAlignment="1">
      <alignment horizontal="center" vertical="top"/>
    </xf>
    <xf numFmtId="0" fontId="9" fillId="0" borderId="0" xfId="0" applyFont="1" applyFill="1" applyAlignment="1">
      <alignment vertical="top" wrapText="1"/>
    </xf>
    <xf numFmtId="164" fontId="9" fillId="0" borderId="0" xfId="0" applyNumberFormat="1" applyFont="1" applyFill="1" applyBorder="1" applyAlignment="1">
      <alignment horizontal="right" vertical="top"/>
    </xf>
    <xf numFmtId="0" fontId="10" fillId="0" borderId="0" xfId="0" applyFont="1" applyFill="1" applyAlignment="1">
      <alignment vertical="top" wrapText="1"/>
    </xf>
    <xf numFmtId="0" fontId="9" fillId="0" borderId="0" xfId="0" applyNumberFormat="1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horizontal="center" vertical="top" wrapText="1"/>
    </xf>
    <xf numFmtId="164" fontId="10" fillId="0" borderId="0" xfId="0" applyNumberFormat="1" applyFont="1" applyFill="1" applyBorder="1" applyAlignment="1">
      <alignment horizontal="right" vertical="top" wrapText="1"/>
    </xf>
    <xf numFmtId="164" fontId="9" fillId="0" borderId="0" xfId="0" applyNumberFormat="1" applyFont="1" applyFill="1" applyBorder="1" applyAlignment="1">
      <alignment horizontal="right" vertical="top" wrapText="1"/>
    </xf>
    <xf numFmtId="0" fontId="9" fillId="0" borderId="0" xfId="0" applyFont="1" applyFill="1" applyBorder="1" applyAlignment="1">
      <alignment horizontal="center" vertical="top"/>
    </xf>
    <xf numFmtId="0" fontId="10" fillId="0" borderId="0" xfId="0" applyNumberFormat="1" applyFont="1" applyFill="1" applyBorder="1" applyAlignment="1">
      <alignment wrapText="1"/>
    </xf>
    <xf numFmtId="0" fontId="10" fillId="0" borderId="0" xfId="0" applyFont="1" applyFill="1" applyAlignment="1">
      <alignment horizontal="center" vertical="top" wrapText="1"/>
    </xf>
    <xf numFmtId="0" fontId="9" fillId="0" borderId="0" xfId="0" applyFont="1" applyFill="1" applyAlignment="1">
      <alignment horizontal="center" vertical="top" wrapText="1"/>
    </xf>
    <xf numFmtId="49" fontId="10" fillId="0" borderId="0" xfId="0" applyNumberFormat="1" applyFont="1" applyFill="1" applyBorder="1" applyAlignment="1">
      <alignment vertical="top" wrapText="1"/>
    </xf>
    <xf numFmtId="49" fontId="9" fillId="0" borderId="0" xfId="0" applyNumberFormat="1" applyFont="1" applyFill="1" applyBorder="1" applyAlignment="1">
      <alignment vertical="top" wrapText="1"/>
    </xf>
    <xf numFmtId="0" fontId="9" fillId="0" borderId="0" xfId="0" applyFont="1" applyAlignment="1">
      <alignment horizontal="center" vertical="top"/>
    </xf>
    <xf numFmtId="0" fontId="9" fillId="0" borderId="0" xfId="0" applyFont="1" applyAlignment="1">
      <alignment vertical="top" wrapText="1"/>
    </xf>
    <xf numFmtId="0" fontId="10" fillId="0" borderId="0" xfId="0" applyFont="1" applyAlignment="1">
      <alignment horizontal="center" vertical="top"/>
    </xf>
    <xf numFmtId="0" fontId="10" fillId="0" borderId="0" xfId="0" applyFont="1" applyAlignment="1">
      <alignment vertical="top" wrapText="1"/>
    </xf>
    <xf numFmtId="0" fontId="9" fillId="0" borderId="0" xfId="0" applyFont="1" applyAlignment="1">
      <alignment horizontal="justify" vertical="top"/>
    </xf>
    <xf numFmtId="0" fontId="9" fillId="0" borderId="0" xfId="0" applyNumberFormat="1" applyFont="1" applyFill="1" applyAlignment="1">
      <alignment vertical="top" wrapText="1"/>
    </xf>
    <xf numFmtId="0" fontId="5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164" fontId="3" fillId="0" borderId="0" xfId="0" applyNumberFormat="1" applyFont="1"/>
    <xf numFmtId="4" fontId="3" fillId="0" borderId="0" xfId="0" applyNumberFormat="1" applyFont="1"/>
    <xf numFmtId="0" fontId="10" fillId="0" borderId="0" xfId="0" applyNumberFormat="1" applyFont="1" applyFill="1" applyBorder="1" applyAlignment="1">
      <alignment horizontal="justify" vertical="top" wrapText="1"/>
    </xf>
    <xf numFmtId="0" fontId="9" fillId="0" borderId="0" xfId="0" applyNumberFormat="1" applyFont="1" applyFill="1" applyBorder="1" applyAlignment="1">
      <alignment horizontal="justify" vertical="top" wrapText="1"/>
    </xf>
    <xf numFmtId="0" fontId="10" fillId="0" borderId="0" xfId="0" applyNumberFormat="1" applyFont="1" applyFill="1" applyAlignment="1">
      <alignment horizontal="center" wrapText="1"/>
    </xf>
    <xf numFmtId="0" fontId="9" fillId="0" borderId="0" xfId="0" applyFont="1" applyFill="1" applyAlignment="1">
      <alignment wrapText="1"/>
    </xf>
    <xf numFmtId="0" fontId="10" fillId="0" borderId="0" xfId="0" applyFont="1" applyBorder="1" applyAlignment="1">
      <alignment horizontal="center" vertical="top"/>
    </xf>
    <xf numFmtId="0" fontId="9" fillId="0" borderId="0" xfId="0" applyFont="1" applyBorder="1" applyAlignment="1">
      <alignment horizontal="center" vertical="top"/>
    </xf>
    <xf numFmtId="164" fontId="10" fillId="0" borderId="0" xfId="0" applyNumberFormat="1" applyFont="1" applyFill="1" applyBorder="1" applyAlignment="1">
      <alignment horizontal="right"/>
    </xf>
    <xf numFmtId="164" fontId="3" fillId="0" borderId="0" xfId="0" applyNumberFormat="1" applyFont="1" applyAlignment="1">
      <alignment vertical="top"/>
    </xf>
    <xf numFmtId="164" fontId="4" fillId="0" borderId="0" xfId="0" applyNumberFormat="1" applyFont="1" applyAlignment="1">
      <alignment vertical="top"/>
    </xf>
    <xf numFmtId="0" fontId="10" fillId="0" borderId="0" xfId="0" applyNumberFormat="1" applyFont="1" applyFill="1" applyAlignment="1">
      <alignment horizontal="center" wrapText="1"/>
    </xf>
    <xf numFmtId="0" fontId="9" fillId="0" borderId="0" xfId="0" applyFont="1" applyFill="1" applyAlignment="1">
      <alignment wrapText="1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colors>
    <mruColors>
      <color rgb="FF0033CC"/>
      <color rgb="FFFFFFCC"/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411480</xdr:colOff>
      <xdr:row>2</xdr:row>
      <xdr:rowOff>15240</xdr:rowOff>
    </xdr:to>
    <xdr:pic>
      <xdr:nvPicPr>
        <xdr:cNvPr id="2264" name="te1fo432vh2uj5fttul0jchrm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411480" cy="3810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13</xdr:row>
      <xdr:rowOff>0</xdr:rowOff>
    </xdr:from>
    <xdr:to>
      <xdr:col>8</xdr:col>
      <xdr:colOff>0</xdr:colOff>
      <xdr:row>13</xdr:row>
      <xdr:rowOff>47626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866900" y="2590800"/>
          <a:ext cx="0" cy="47626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Приложение 3</a:t>
          </a:r>
        </a:p>
        <a:p>
          <a:pPr algn="l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к решению Совета депутатов </a:t>
          </a:r>
        </a:p>
        <a:p>
          <a:pPr algn="l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города Мурманска</a:t>
          </a:r>
        </a:p>
        <a:p>
          <a:pPr algn="l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от 17.12.2013 № 67-953</a:t>
          </a:r>
        </a:p>
        <a:p>
          <a:pPr algn="l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(в редакции решения Совета</a:t>
          </a:r>
        </a:p>
        <a:p>
          <a:pPr algn="l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депутатов города Мурманска </a:t>
          </a:r>
        </a:p>
        <a:p>
          <a:pPr algn="l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от ___________ №_________)</a:t>
          </a:r>
        </a:p>
        <a:p>
          <a:pPr algn="l" rtl="0">
            <a:defRPr sz="1000"/>
          </a:pPr>
          <a:endParaRPr lang="ru-RU" sz="1200" b="0" i="0" u="sng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8</xdr:col>
      <xdr:colOff>2552700</xdr:colOff>
      <xdr:row>0</xdr:row>
      <xdr:rowOff>47625</xdr:rowOff>
    </xdr:from>
    <xdr:to>
      <xdr:col>9</xdr:col>
      <xdr:colOff>838199</xdr:colOff>
      <xdr:row>12</xdr:row>
      <xdr:rowOff>19050</xdr:rowOff>
    </xdr:to>
    <xdr:sp macro="" textlink="">
      <xdr:nvSpPr>
        <xdr:cNvPr id="3" name="TextBox 2"/>
        <xdr:cNvSpPr txBox="1"/>
      </xdr:nvSpPr>
      <xdr:spPr>
        <a:xfrm>
          <a:off x="4419600" y="47625"/>
          <a:ext cx="2209799" cy="23622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ru-RU" sz="1200">
              <a:latin typeface="Times New Roman" pitchFamily="18" charset="0"/>
              <a:cs typeface="Times New Roman" pitchFamily="18" charset="0"/>
            </a:rPr>
            <a:t>Приложение</a:t>
          </a:r>
          <a:r>
            <a:rPr lang="ru-RU" sz="1200" baseline="0">
              <a:latin typeface="Times New Roman" pitchFamily="18" charset="0"/>
              <a:cs typeface="Times New Roman" pitchFamily="18" charset="0"/>
            </a:rPr>
            <a:t> </a:t>
          </a:r>
          <a:r>
            <a:rPr lang="ru-RU" sz="1200" baseline="0">
              <a:solidFill>
                <a:schemeClr val="tx1"/>
              </a:solidFill>
              <a:latin typeface="Times New Roman" pitchFamily="18" charset="0"/>
              <a:cs typeface="Times New Roman" pitchFamily="18" charset="0"/>
            </a:rPr>
            <a:t>2</a:t>
          </a:r>
          <a:endParaRPr lang="ru-RU" sz="1200">
            <a:solidFill>
              <a:schemeClr val="tx1"/>
            </a:solidFill>
            <a:latin typeface="Times New Roman" pitchFamily="18" charset="0"/>
            <a:cs typeface="Times New Roman" pitchFamily="18" charset="0"/>
          </a:endParaRPr>
        </a:p>
        <a:p>
          <a:r>
            <a:rPr lang="ru-RU" sz="1200">
              <a:latin typeface="Times New Roman" pitchFamily="18" charset="0"/>
              <a:cs typeface="Times New Roman" pitchFamily="18" charset="0"/>
            </a:rPr>
            <a:t>к решению Совета </a:t>
          </a:r>
          <a:r>
            <a:rPr lang="ru-RU" sz="1200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депутатов</a:t>
          </a:r>
          <a:r>
            <a:rPr lang="ru-RU" sz="1200">
              <a:latin typeface="Times New Roman" pitchFamily="18" charset="0"/>
              <a:cs typeface="Times New Roman" pitchFamily="18" charset="0"/>
            </a:rPr>
            <a:t> </a:t>
          </a:r>
        </a:p>
        <a:p>
          <a:r>
            <a:rPr lang="ru-RU" sz="1200">
              <a:latin typeface="Times New Roman" pitchFamily="18" charset="0"/>
              <a:cs typeface="Times New Roman" pitchFamily="18" charset="0"/>
            </a:rPr>
            <a:t>города Мурманска</a:t>
          </a:r>
        </a:p>
        <a:p>
          <a:r>
            <a:rPr lang="ru-RU" sz="1200">
              <a:latin typeface="Times New Roman" pitchFamily="18" charset="0"/>
              <a:cs typeface="Times New Roman" pitchFamily="18" charset="0"/>
            </a:rPr>
            <a:t>от</a:t>
          </a:r>
          <a:r>
            <a:rPr lang="ru-RU" sz="1200" baseline="0">
              <a:latin typeface="Times New Roman" pitchFamily="18" charset="0"/>
              <a:cs typeface="Times New Roman" pitchFamily="18" charset="0"/>
            </a:rPr>
            <a:t> __________ № _______</a:t>
          </a:r>
        </a:p>
        <a:p>
          <a:endParaRPr lang="ru-RU" sz="1200" baseline="0">
            <a:latin typeface="Times New Roman" pitchFamily="18" charset="0"/>
            <a:cs typeface="Times New Roman" pitchFamily="18" charset="0"/>
          </a:endParaRPr>
        </a:p>
        <a:p>
          <a:r>
            <a:rPr lang="ru-RU" sz="1200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Приложение</a:t>
          </a:r>
          <a:r>
            <a:rPr lang="ru-RU" sz="1200" baseline="0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 8</a:t>
          </a:r>
          <a:endParaRPr lang="ru-RU" sz="1200">
            <a:solidFill>
              <a:schemeClr val="dk1"/>
            </a:solidFill>
            <a:latin typeface="Times New Roman" pitchFamily="18" charset="0"/>
            <a:ea typeface="+mn-ea"/>
            <a:cs typeface="Times New Roman" pitchFamily="18" charset="0"/>
          </a:endParaRPr>
        </a:p>
        <a:p>
          <a:r>
            <a:rPr lang="ru-RU" sz="1200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к решению Совета депутатов </a:t>
          </a:r>
          <a:endParaRPr lang="ru-RU" sz="1200">
            <a:latin typeface="Times New Roman" pitchFamily="18" charset="0"/>
            <a:cs typeface="Times New Roman" pitchFamily="18" charset="0"/>
          </a:endParaRPr>
        </a:p>
        <a:p>
          <a:r>
            <a:rPr lang="ru-RU" sz="1200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города Мурманска</a:t>
          </a:r>
          <a:endParaRPr lang="ru-RU" sz="1200">
            <a:latin typeface="Times New Roman" pitchFamily="18" charset="0"/>
            <a:cs typeface="Times New Roman" pitchFamily="18" charset="0"/>
          </a:endParaRPr>
        </a:p>
        <a:p>
          <a:r>
            <a:rPr lang="ru-RU" sz="1200" baseline="0">
              <a:latin typeface="Times New Roman" pitchFamily="18" charset="0"/>
              <a:cs typeface="Times New Roman" pitchFamily="18" charset="0"/>
            </a:rPr>
            <a:t>от 13.12.2018 № 52-907</a:t>
          </a:r>
        </a:p>
        <a:p>
          <a:r>
            <a:rPr lang="ru-RU" sz="1200" baseline="0">
              <a:latin typeface="Times New Roman" pitchFamily="18" charset="0"/>
              <a:cs typeface="Times New Roman" pitchFamily="18" charset="0"/>
            </a:rPr>
            <a:t>(в редакции решения Совета</a:t>
          </a:r>
        </a:p>
        <a:p>
          <a:r>
            <a:rPr lang="ru-RU" sz="1200" baseline="0">
              <a:latin typeface="Times New Roman" pitchFamily="18" charset="0"/>
              <a:cs typeface="Times New Roman" pitchFamily="18" charset="0"/>
            </a:rPr>
            <a:t>депутатов города Мурманска</a:t>
          </a:r>
        </a:p>
        <a:p>
          <a:r>
            <a:rPr lang="ru-RU" sz="1200" baseline="0">
              <a:latin typeface="Times New Roman" pitchFamily="18" charset="0"/>
              <a:cs typeface="Times New Roman" pitchFamily="18" charset="0"/>
            </a:rPr>
            <a:t>от __________ № ________)</a:t>
          </a:r>
        </a:p>
        <a:p>
          <a:endParaRPr lang="ru-RU" sz="1200">
            <a:latin typeface="Times New Roman" pitchFamily="18" charset="0"/>
            <a:cs typeface="Times New Roman" pitchFamily="18" charset="0"/>
          </a:endParaRPr>
        </a:p>
        <a:p>
          <a:endParaRPr lang="ru-RU" sz="1200" baseline="0">
            <a:latin typeface="Times New Roman" pitchFamily="18" charset="0"/>
            <a:cs typeface="Times New Roman" pitchFamily="18" charset="0"/>
          </a:endParaRPr>
        </a:p>
        <a:p>
          <a:endParaRPr lang="ru-RU" sz="1200" baseline="0">
            <a:latin typeface="Times New Roman" pitchFamily="18" charset="0"/>
            <a:cs typeface="Times New Roman" pitchFamily="18" charset="0"/>
          </a:endParaRPr>
        </a:p>
        <a:p>
          <a:endParaRPr lang="ru-RU" sz="1200">
            <a:latin typeface="Times New Roman" pitchFamily="18" charset="0"/>
            <a:cs typeface="Times New Roman" pitchFamily="18" charset="0"/>
          </a:endParaRPr>
        </a:p>
      </xdr:txBody>
    </xdr:sp>
    <xdr:clientData/>
  </xdr:twoCellAnchor>
  <xdr:oneCellAnchor>
    <xdr:from>
      <xdr:col>10</xdr:col>
      <xdr:colOff>0</xdr:colOff>
      <xdr:row>2</xdr:row>
      <xdr:rowOff>133350</xdr:rowOff>
    </xdr:from>
    <xdr:ext cx="184731" cy="264560"/>
    <xdr:sp macro="" textlink="">
      <xdr:nvSpPr>
        <xdr:cNvPr id="4" name="TextBox 3"/>
        <xdr:cNvSpPr txBox="1"/>
      </xdr:nvSpPr>
      <xdr:spPr>
        <a:xfrm>
          <a:off x="6657975" y="561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2:S279"/>
  <sheetViews>
    <sheetView workbookViewId="0"/>
  </sheetViews>
  <sheetFormatPr defaultColWidth="9.140625" defaultRowHeight="15"/>
  <cols>
    <col min="1" max="2" width="9.140625" style="1"/>
    <col min="3" max="3" width="9.140625" style="2"/>
    <col min="4" max="16384" width="9.140625" style="1"/>
  </cols>
  <sheetData>
    <row r="2" spans="1:2">
      <c r="B2" s="2"/>
    </row>
    <row r="3" spans="1:2">
      <c r="B3" s="2"/>
    </row>
    <row r="4" spans="1:2">
      <c r="B4" s="1" t="e">
        <f>#REF!</f>
        <v>#REF!</v>
      </c>
    </row>
    <row r="5" spans="1:2">
      <c r="B5" s="2">
        <v>1.05</v>
      </c>
    </row>
    <row r="6" spans="1:2">
      <c r="B6" s="2" t="s">
        <v>105</v>
      </c>
    </row>
    <row r="7" spans="1:2">
      <c r="B7" s="2" t="b">
        <v>1</v>
      </c>
    </row>
    <row r="8" spans="1:2">
      <c r="B8" s="2" t="b">
        <v>0</v>
      </c>
    </row>
    <row r="9" spans="1:2">
      <c r="B9" s="2" t="b">
        <v>1</v>
      </c>
    </row>
    <row r="10" spans="1:2">
      <c r="B10" s="2" t="b">
        <v>1</v>
      </c>
    </row>
    <row r="11" spans="1:2">
      <c r="B11" s="2" t="b">
        <v>1</v>
      </c>
    </row>
    <row r="12" spans="1:2">
      <c r="B12" s="2" t="b">
        <v>1</v>
      </c>
    </row>
    <row r="13" spans="1:2">
      <c r="B13" s="2">
        <v>46</v>
      </c>
    </row>
    <row r="14" spans="1:2">
      <c r="B14" s="1" t="e">
        <f>(#REF!)</f>
        <v>#REF!</v>
      </c>
    </row>
    <row r="15" spans="1:2">
      <c r="A15" s="2" t="s">
        <v>101</v>
      </c>
      <c r="B15" s="2">
        <v>15464</v>
      </c>
    </row>
    <row r="16" spans="1:2">
      <c r="A16" s="2">
        <v>1</v>
      </c>
      <c r="B16" s="1" t="s">
        <v>349</v>
      </c>
    </row>
    <row r="17" spans="1:19">
      <c r="B17" s="1" t="s">
        <v>106</v>
      </c>
    </row>
    <row r="18" spans="1:19">
      <c r="A18" s="2" t="e">
        <f>#REF!</f>
        <v>#REF!</v>
      </c>
      <c r="B18" s="1" t="s">
        <v>348</v>
      </c>
    </row>
    <row r="19" spans="1:19">
      <c r="A19" s="2" t="e">
        <f>#REF!</f>
        <v>#REF!</v>
      </c>
      <c r="B19" s="2" t="s">
        <v>347</v>
      </c>
      <c r="C19" s="2">
        <v>2</v>
      </c>
      <c r="D19" s="1" t="s">
        <v>350</v>
      </c>
      <c r="E19" s="1" t="s">
        <v>351</v>
      </c>
      <c r="F19" s="1" t="s">
        <v>353</v>
      </c>
      <c r="G19" s="1" t="s">
        <v>354</v>
      </c>
      <c r="H19" s="1" t="s">
        <v>355</v>
      </c>
      <c r="I19" s="1" t="s">
        <v>356</v>
      </c>
      <c r="J19" s="1" t="s">
        <v>358</v>
      </c>
      <c r="K19" s="1" t="s">
        <v>360</v>
      </c>
      <c r="L19" s="1" t="s">
        <v>362</v>
      </c>
      <c r="M19" s="1" t="s">
        <v>363</v>
      </c>
    </row>
    <row r="20" spans="1:19">
      <c r="C20" s="1">
        <v>0.26379293203353882</v>
      </c>
      <c r="D20" s="1" t="s">
        <v>350</v>
      </c>
      <c r="E20" s="1" t="s">
        <v>351</v>
      </c>
      <c r="F20" s="1" t="s">
        <v>353</v>
      </c>
      <c r="G20" s="1" t="s">
        <v>354</v>
      </c>
      <c r="H20" s="1" t="s">
        <v>355</v>
      </c>
      <c r="I20" s="1" t="s">
        <v>356</v>
      </c>
      <c r="J20" s="1" t="s">
        <v>107</v>
      </c>
      <c r="K20" s="1" t="s">
        <v>361</v>
      </c>
      <c r="L20" s="1" t="s">
        <v>108</v>
      </c>
      <c r="M20" s="1" t="s">
        <v>109</v>
      </c>
      <c r="N20" s="1" t="s">
        <v>364</v>
      </c>
      <c r="O20" s="1" t="s">
        <v>365</v>
      </c>
      <c r="P20" s="1" t="s">
        <v>366</v>
      </c>
      <c r="Q20" s="1" t="s">
        <v>367</v>
      </c>
      <c r="R20" s="1" t="s">
        <v>368</v>
      </c>
      <c r="S20" s="1" t="s">
        <v>370</v>
      </c>
    </row>
    <row r="21" spans="1:19" s="2" customFormat="1">
      <c r="C21" s="10" t="s">
        <v>131</v>
      </c>
      <c r="D21" s="10" t="s">
        <v>26</v>
      </c>
      <c r="E21" s="10" t="s">
        <v>27</v>
      </c>
      <c r="F21" s="10" t="s">
        <v>30</v>
      </c>
      <c r="G21" s="10" t="s">
        <v>31</v>
      </c>
      <c r="H21" s="10" t="s">
        <v>32</v>
      </c>
      <c r="I21" s="10" t="s">
        <v>33</v>
      </c>
      <c r="J21" s="10" t="s">
        <v>34</v>
      </c>
      <c r="K21" s="10" t="s">
        <v>35</v>
      </c>
      <c r="L21" s="10" t="s">
        <v>36</v>
      </c>
      <c r="M21" s="10" t="s">
        <v>37</v>
      </c>
    </row>
    <row r="22" spans="1:19">
      <c r="C22" s="10" t="s">
        <v>132</v>
      </c>
      <c r="N22" s="1">
        <v>1</v>
      </c>
      <c r="O22" s="1" t="s">
        <v>377</v>
      </c>
      <c r="P22" s="1" t="s">
        <v>378</v>
      </c>
      <c r="Q22" s="1" t="s">
        <v>377</v>
      </c>
      <c r="R22" s="1" t="s">
        <v>377</v>
      </c>
      <c r="S22" s="1" t="s">
        <v>377</v>
      </c>
    </row>
    <row r="23" spans="1:19">
      <c r="C23" s="10" t="s">
        <v>133</v>
      </c>
      <c r="N23" s="1">
        <v>2</v>
      </c>
      <c r="O23" s="1" t="s">
        <v>377</v>
      </c>
      <c r="P23" s="1" t="s">
        <v>380</v>
      </c>
      <c r="Q23" s="1" t="s">
        <v>377</v>
      </c>
      <c r="R23" s="1" t="s">
        <v>377</v>
      </c>
      <c r="S23" s="1" t="s">
        <v>377</v>
      </c>
    </row>
    <row r="24" spans="1:19">
      <c r="C24" s="10" t="s">
        <v>134</v>
      </c>
      <c r="N24" s="1">
        <v>3</v>
      </c>
      <c r="O24" s="1" t="s">
        <v>377</v>
      </c>
      <c r="P24" s="1" t="s">
        <v>384</v>
      </c>
      <c r="Q24" s="1" t="s">
        <v>377</v>
      </c>
      <c r="R24" s="1" t="s">
        <v>377</v>
      </c>
      <c r="S24" s="1" t="s">
        <v>377</v>
      </c>
    </row>
    <row r="25" spans="1:19">
      <c r="C25" s="10" t="s">
        <v>135</v>
      </c>
      <c r="N25" s="1">
        <v>4</v>
      </c>
      <c r="O25" s="1" t="s">
        <v>377</v>
      </c>
      <c r="P25" s="1" t="s">
        <v>386</v>
      </c>
      <c r="Q25" s="1" t="s">
        <v>377</v>
      </c>
      <c r="R25" s="1" t="s">
        <v>377</v>
      </c>
      <c r="S25" s="1" t="s">
        <v>387</v>
      </c>
    </row>
    <row r="26" spans="1:19">
      <c r="C26" s="10" t="s">
        <v>136</v>
      </c>
      <c r="N26" s="1">
        <v>5</v>
      </c>
      <c r="O26" s="1" t="s">
        <v>377</v>
      </c>
      <c r="P26" s="1" t="s">
        <v>388</v>
      </c>
      <c r="Q26" s="1" t="s">
        <v>377</v>
      </c>
      <c r="R26" s="1" t="s">
        <v>377</v>
      </c>
      <c r="S26" s="1" t="s">
        <v>387</v>
      </c>
    </row>
    <row r="27" spans="1:19">
      <c r="C27" s="10" t="s">
        <v>137</v>
      </c>
      <c r="N27" s="1">
        <v>6</v>
      </c>
      <c r="O27" s="1" t="s">
        <v>377</v>
      </c>
      <c r="P27" s="1" t="s">
        <v>390</v>
      </c>
      <c r="Q27" s="1" t="s">
        <v>377</v>
      </c>
      <c r="R27" s="1" t="s">
        <v>389</v>
      </c>
      <c r="S27" s="1" t="s">
        <v>387</v>
      </c>
    </row>
    <row r="28" spans="1:19">
      <c r="C28" s="10" t="s">
        <v>138</v>
      </c>
      <c r="N28" s="1">
        <v>7</v>
      </c>
      <c r="O28" s="1" t="s">
        <v>377</v>
      </c>
      <c r="P28" s="1" t="s">
        <v>395</v>
      </c>
      <c r="Q28" s="1" t="s">
        <v>377</v>
      </c>
      <c r="R28" s="1" t="s">
        <v>393</v>
      </c>
      <c r="S28" s="1" t="s">
        <v>387</v>
      </c>
    </row>
    <row r="29" spans="1:19">
      <c r="C29" s="10" t="s">
        <v>139</v>
      </c>
      <c r="N29" s="1">
        <v>8</v>
      </c>
      <c r="O29" s="1" t="s">
        <v>377</v>
      </c>
      <c r="P29" s="1" t="s">
        <v>396</v>
      </c>
      <c r="Q29" s="1" t="s">
        <v>377</v>
      </c>
      <c r="R29" s="1" t="s">
        <v>393</v>
      </c>
      <c r="S29" s="1" t="s">
        <v>387</v>
      </c>
    </row>
    <row r="30" spans="1:19">
      <c r="C30" s="10" t="s">
        <v>140</v>
      </c>
      <c r="N30" s="1">
        <v>9</v>
      </c>
      <c r="O30" s="1" t="s">
        <v>377</v>
      </c>
      <c r="P30" s="1" t="s">
        <v>399</v>
      </c>
      <c r="Q30" s="1" t="s">
        <v>377</v>
      </c>
      <c r="R30" s="1" t="s">
        <v>393</v>
      </c>
      <c r="S30" s="1" t="s">
        <v>387</v>
      </c>
    </row>
    <row r="31" spans="1:19">
      <c r="C31" s="10" t="s">
        <v>141</v>
      </c>
      <c r="N31" s="1">
        <v>10</v>
      </c>
      <c r="O31" s="1" t="s">
        <v>377</v>
      </c>
      <c r="P31" s="1" t="s">
        <v>400</v>
      </c>
      <c r="Q31" s="1" t="s">
        <v>377</v>
      </c>
      <c r="R31" s="1" t="s">
        <v>393</v>
      </c>
      <c r="S31" s="1" t="s">
        <v>387</v>
      </c>
    </row>
    <row r="32" spans="1:19">
      <c r="C32" s="10" t="s">
        <v>142</v>
      </c>
      <c r="N32" s="1">
        <v>11</v>
      </c>
      <c r="O32" s="1" t="s">
        <v>377</v>
      </c>
      <c r="P32" s="1" t="s">
        <v>403</v>
      </c>
      <c r="Q32" s="1" t="s">
        <v>377</v>
      </c>
      <c r="R32" s="1" t="s">
        <v>393</v>
      </c>
      <c r="S32" s="1" t="s">
        <v>387</v>
      </c>
    </row>
    <row r="33" spans="3:19">
      <c r="C33" s="10" t="s">
        <v>143</v>
      </c>
      <c r="N33" s="1">
        <v>12</v>
      </c>
      <c r="O33" s="1" t="s">
        <v>377</v>
      </c>
      <c r="P33" s="1" t="s">
        <v>404</v>
      </c>
      <c r="Q33" s="1" t="s">
        <v>377</v>
      </c>
      <c r="R33" s="1" t="s">
        <v>393</v>
      </c>
      <c r="S33" s="1" t="s">
        <v>387</v>
      </c>
    </row>
    <row r="34" spans="3:19">
      <c r="C34" s="10" t="s">
        <v>144</v>
      </c>
      <c r="N34" s="1">
        <v>13</v>
      </c>
      <c r="O34" s="1" t="s">
        <v>377</v>
      </c>
      <c r="P34" s="1" t="s">
        <v>405</v>
      </c>
      <c r="Q34" s="1" t="s">
        <v>377</v>
      </c>
      <c r="R34" s="1" t="s">
        <v>393</v>
      </c>
      <c r="S34" s="1" t="s">
        <v>387</v>
      </c>
    </row>
    <row r="35" spans="3:19">
      <c r="C35" s="10" t="s">
        <v>145</v>
      </c>
      <c r="N35" s="1">
        <v>14</v>
      </c>
      <c r="O35" s="1" t="s">
        <v>377</v>
      </c>
      <c r="P35" s="1" t="s">
        <v>408</v>
      </c>
      <c r="Q35" s="1" t="s">
        <v>377</v>
      </c>
      <c r="R35" s="1" t="s">
        <v>393</v>
      </c>
      <c r="S35" s="1" t="s">
        <v>387</v>
      </c>
    </row>
    <row r="36" spans="3:19">
      <c r="C36" s="10" t="s">
        <v>146</v>
      </c>
      <c r="N36" s="1">
        <v>15</v>
      </c>
      <c r="O36" s="1" t="s">
        <v>377</v>
      </c>
      <c r="P36" s="1" t="s">
        <v>411</v>
      </c>
      <c r="Q36" s="1" t="s">
        <v>377</v>
      </c>
      <c r="R36" s="1" t="s">
        <v>393</v>
      </c>
      <c r="S36" s="1" t="s">
        <v>387</v>
      </c>
    </row>
    <row r="37" spans="3:19">
      <c r="C37" s="10" t="s">
        <v>147</v>
      </c>
      <c r="N37" s="1">
        <v>16</v>
      </c>
      <c r="O37" s="1" t="s">
        <v>377</v>
      </c>
      <c r="P37" s="1" t="s">
        <v>412</v>
      </c>
      <c r="Q37" s="1" t="s">
        <v>377</v>
      </c>
      <c r="R37" s="1" t="s">
        <v>377</v>
      </c>
      <c r="S37" s="1" t="s">
        <v>377</v>
      </c>
    </row>
    <row r="38" spans="3:19">
      <c r="C38" s="10" t="s">
        <v>148</v>
      </c>
      <c r="N38" s="1">
        <v>17</v>
      </c>
      <c r="O38" s="1" t="s">
        <v>377</v>
      </c>
      <c r="P38" s="1" t="s">
        <v>413</v>
      </c>
      <c r="Q38" s="1" t="s">
        <v>377</v>
      </c>
      <c r="R38" s="1" t="s">
        <v>393</v>
      </c>
      <c r="S38" s="1" t="s">
        <v>387</v>
      </c>
    </row>
    <row r="39" spans="3:19">
      <c r="C39" s="10" t="s">
        <v>149</v>
      </c>
      <c r="N39" s="1">
        <v>18</v>
      </c>
      <c r="O39" s="1" t="s">
        <v>377</v>
      </c>
      <c r="P39" s="1" t="s">
        <v>414</v>
      </c>
      <c r="Q39" s="1" t="s">
        <v>377</v>
      </c>
      <c r="R39" s="1" t="s">
        <v>393</v>
      </c>
      <c r="S39" s="1" t="s">
        <v>387</v>
      </c>
    </row>
    <row r="40" spans="3:19">
      <c r="C40" s="10" t="s">
        <v>150</v>
      </c>
      <c r="N40" s="1">
        <v>19</v>
      </c>
      <c r="O40" s="1" t="s">
        <v>377</v>
      </c>
      <c r="P40" s="1" t="s">
        <v>415</v>
      </c>
      <c r="Q40" s="1" t="s">
        <v>377</v>
      </c>
      <c r="R40" s="1" t="s">
        <v>393</v>
      </c>
      <c r="S40" s="1" t="s">
        <v>387</v>
      </c>
    </row>
    <row r="41" spans="3:19">
      <c r="C41" s="10" t="s">
        <v>151</v>
      </c>
      <c r="N41" s="1">
        <v>20</v>
      </c>
      <c r="O41" s="1" t="s">
        <v>377</v>
      </c>
      <c r="P41" s="1" t="s">
        <v>416</v>
      </c>
      <c r="Q41" s="1" t="s">
        <v>377</v>
      </c>
      <c r="R41" s="1" t="s">
        <v>393</v>
      </c>
      <c r="S41" s="1" t="s">
        <v>387</v>
      </c>
    </row>
    <row r="42" spans="3:19">
      <c r="C42" s="10" t="s">
        <v>152</v>
      </c>
      <c r="N42" s="1">
        <v>21</v>
      </c>
      <c r="O42" s="1" t="s">
        <v>377</v>
      </c>
      <c r="P42" s="1" t="s">
        <v>417</v>
      </c>
      <c r="Q42" s="1" t="s">
        <v>377</v>
      </c>
      <c r="R42" s="1" t="s">
        <v>393</v>
      </c>
      <c r="S42" s="1" t="s">
        <v>387</v>
      </c>
    </row>
    <row r="43" spans="3:19">
      <c r="C43" s="10" t="s">
        <v>153</v>
      </c>
      <c r="N43" s="1">
        <v>22</v>
      </c>
      <c r="O43" s="1" t="s">
        <v>377</v>
      </c>
      <c r="P43" s="1" t="s">
        <v>418</v>
      </c>
      <c r="Q43" s="1" t="s">
        <v>377</v>
      </c>
      <c r="R43" s="1" t="s">
        <v>393</v>
      </c>
      <c r="S43" s="1" t="s">
        <v>387</v>
      </c>
    </row>
    <row r="44" spans="3:19">
      <c r="C44" s="10" t="s">
        <v>154</v>
      </c>
      <c r="N44" s="1">
        <v>23</v>
      </c>
      <c r="O44" s="1" t="s">
        <v>377</v>
      </c>
      <c r="P44" s="1" t="s">
        <v>419</v>
      </c>
      <c r="Q44" s="1" t="s">
        <v>377</v>
      </c>
      <c r="R44" s="1" t="s">
        <v>393</v>
      </c>
      <c r="S44" s="1" t="s">
        <v>387</v>
      </c>
    </row>
    <row r="45" spans="3:19">
      <c r="C45" s="10" t="s">
        <v>155</v>
      </c>
      <c r="N45" s="1">
        <v>24</v>
      </c>
      <c r="O45" s="1" t="s">
        <v>377</v>
      </c>
      <c r="P45" s="1" t="s">
        <v>420</v>
      </c>
      <c r="Q45" s="1" t="s">
        <v>377</v>
      </c>
      <c r="R45" s="1" t="s">
        <v>393</v>
      </c>
      <c r="S45" s="1" t="s">
        <v>387</v>
      </c>
    </row>
    <row r="46" spans="3:19">
      <c r="C46" s="10" t="s">
        <v>156</v>
      </c>
      <c r="N46" s="1">
        <v>25</v>
      </c>
      <c r="O46" s="1" t="s">
        <v>377</v>
      </c>
      <c r="P46" s="1" t="s">
        <v>421</v>
      </c>
      <c r="Q46" s="1" t="s">
        <v>377</v>
      </c>
      <c r="R46" s="1" t="s">
        <v>393</v>
      </c>
      <c r="S46" s="1" t="s">
        <v>387</v>
      </c>
    </row>
    <row r="47" spans="3:19">
      <c r="C47" s="10" t="s">
        <v>157</v>
      </c>
      <c r="N47" s="1">
        <v>26</v>
      </c>
      <c r="O47" s="1" t="s">
        <v>377</v>
      </c>
      <c r="P47" s="1" t="s">
        <v>422</v>
      </c>
      <c r="Q47" s="1" t="s">
        <v>377</v>
      </c>
      <c r="R47" s="1" t="s">
        <v>393</v>
      </c>
      <c r="S47" s="1" t="s">
        <v>387</v>
      </c>
    </row>
    <row r="48" spans="3:19">
      <c r="C48" s="10" t="s">
        <v>158</v>
      </c>
      <c r="N48" s="1">
        <v>27</v>
      </c>
      <c r="O48" s="1" t="s">
        <v>377</v>
      </c>
      <c r="P48" s="1" t="s">
        <v>423</v>
      </c>
      <c r="Q48" s="1" t="s">
        <v>377</v>
      </c>
      <c r="R48" s="1" t="s">
        <v>393</v>
      </c>
      <c r="S48" s="1" t="s">
        <v>387</v>
      </c>
    </row>
    <row r="49" spans="3:19">
      <c r="C49" s="10" t="s">
        <v>159</v>
      </c>
      <c r="N49" s="1">
        <v>28</v>
      </c>
      <c r="O49" s="1" t="s">
        <v>377</v>
      </c>
      <c r="P49" s="1" t="s">
        <v>424</v>
      </c>
      <c r="Q49" s="1" t="s">
        <v>377</v>
      </c>
      <c r="R49" s="1" t="s">
        <v>393</v>
      </c>
      <c r="S49" s="1" t="s">
        <v>387</v>
      </c>
    </row>
    <row r="50" spans="3:19">
      <c r="C50" s="10" t="s">
        <v>160</v>
      </c>
      <c r="N50" s="1">
        <v>29</v>
      </c>
      <c r="O50" s="1" t="s">
        <v>377</v>
      </c>
      <c r="P50" s="1" t="s">
        <v>428</v>
      </c>
      <c r="Q50" s="1" t="s">
        <v>377</v>
      </c>
      <c r="R50" s="1" t="s">
        <v>377</v>
      </c>
      <c r="S50" s="1" t="s">
        <v>377</v>
      </c>
    </row>
    <row r="51" spans="3:19">
      <c r="C51" s="10" t="s">
        <v>161</v>
      </c>
      <c r="N51" s="1">
        <v>30</v>
      </c>
      <c r="O51" s="1" t="s">
        <v>377</v>
      </c>
      <c r="P51" s="1" t="s">
        <v>431</v>
      </c>
      <c r="Q51" s="1" t="s">
        <v>377</v>
      </c>
      <c r="R51" s="1" t="s">
        <v>377</v>
      </c>
      <c r="S51" s="1" t="s">
        <v>387</v>
      </c>
    </row>
    <row r="52" spans="3:19">
      <c r="C52" s="10" t="s">
        <v>162</v>
      </c>
      <c r="N52" s="1">
        <v>31</v>
      </c>
      <c r="O52" s="1" t="s">
        <v>377</v>
      </c>
      <c r="P52" s="1" t="s">
        <v>432</v>
      </c>
      <c r="Q52" s="1" t="s">
        <v>377</v>
      </c>
      <c r="R52" s="1" t="s">
        <v>377</v>
      </c>
      <c r="S52" s="1" t="s">
        <v>387</v>
      </c>
    </row>
    <row r="53" spans="3:19">
      <c r="C53" s="10" t="s">
        <v>163</v>
      </c>
      <c r="N53" s="1">
        <v>32</v>
      </c>
      <c r="O53" s="1" t="s">
        <v>377</v>
      </c>
      <c r="P53" s="1" t="s">
        <v>432</v>
      </c>
      <c r="Q53" s="1" t="s">
        <v>377</v>
      </c>
      <c r="R53" s="1" t="s">
        <v>393</v>
      </c>
      <c r="S53" s="1" t="s">
        <v>387</v>
      </c>
    </row>
    <row r="54" spans="3:19">
      <c r="C54" s="10" t="s">
        <v>164</v>
      </c>
      <c r="N54" s="1">
        <v>33</v>
      </c>
      <c r="O54" s="1" t="s">
        <v>377</v>
      </c>
      <c r="P54" s="1" t="s">
        <v>434</v>
      </c>
      <c r="Q54" s="1" t="s">
        <v>377</v>
      </c>
      <c r="R54" s="1" t="s">
        <v>393</v>
      </c>
      <c r="S54" s="1" t="s">
        <v>387</v>
      </c>
    </row>
    <row r="55" spans="3:19">
      <c r="C55" s="10" t="s">
        <v>165</v>
      </c>
      <c r="N55" s="1">
        <v>34</v>
      </c>
      <c r="O55" s="1" t="s">
        <v>377</v>
      </c>
      <c r="P55" s="1" t="s">
        <v>435</v>
      </c>
      <c r="Q55" s="1" t="s">
        <v>377</v>
      </c>
      <c r="R55" s="1" t="s">
        <v>393</v>
      </c>
      <c r="S55" s="1" t="s">
        <v>387</v>
      </c>
    </row>
    <row r="56" spans="3:19">
      <c r="C56" s="10" t="s">
        <v>166</v>
      </c>
      <c r="N56" s="1">
        <v>35</v>
      </c>
      <c r="O56" s="1" t="s">
        <v>377</v>
      </c>
      <c r="P56" s="1" t="s">
        <v>436</v>
      </c>
      <c r="Q56" s="1" t="s">
        <v>377</v>
      </c>
      <c r="R56" s="1" t="s">
        <v>377</v>
      </c>
      <c r="S56" s="1" t="s">
        <v>387</v>
      </c>
    </row>
    <row r="57" spans="3:19">
      <c r="C57" s="10" t="s">
        <v>167</v>
      </c>
      <c r="N57" s="1">
        <v>36</v>
      </c>
      <c r="O57" s="1" t="s">
        <v>377</v>
      </c>
      <c r="P57" s="1" t="s">
        <v>436</v>
      </c>
      <c r="Q57" s="1" t="s">
        <v>377</v>
      </c>
      <c r="R57" s="1" t="s">
        <v>393</v>
      </c>
      <c r="S57" s="1" t="s">
        <v>387</v>
      </c>
    </row>
    <row r="58" spans="3:19">
      <c r="C58" s="10" t="s">
        <v>168</v>
      </c>
      <c r="N58" s="1">
        <v>37</v>
      </c>
      <c r="O58" s="1" t="s">
        <v>377</v>
      </c>
      <c r="P58" s="1" t="s">
        <v>437</v>
      </c>
      <c r="Q58" s="1" t="s">
        <v>377</v>
      </c>
      <c r="R58" s="1" t="s">
        <v>393</v>
      </c>
      <c r="S58" s="1" t="s">
        <v>387</v>
      </c>
    </row>
    <row r="59" spans="3:19">
      <c r="C59" s="10" t="s">
        <v>169</v>
      </c>
      <c r="N59" s="1">
        <v>38</v>
      </c>
      <c r="O59" s="1" t="s">
        <v>377</v>
      </c>
      <c r="P59" s="1" t="s">
        <v>438</v>
      </c>
      <c r="Q59" s="1" t="s">
        <v>377</v>
      </c>
      <c r="R59" s="1" t="s">
        <v>393</v>
      </c>
      <c r="S59" s="1" t="s">
        <v>387</v>
      </c>
    </row>
    <row r="60" spans="3:19">
      <c r="C60" s="10" t="s">
        <v>170</v>
      </c>
      <c r="N60" s="1">
        <v>39</v>
      </c>
      <c r="O60" s="1" t="s">
        <v>377</v>
      </c>
      <c r="P60" s="1" t="s">
        <v>439</v>
      </c>
      <c r="Q60" s="1" t="s">
        <v>377</v>
      </c>
      <c r="R60" s="1" t="s">
        <v>377</v>
      </c>
      <c r="S60" s="1" t="s">
        <v>387</v>
      </c>
    </row>
    <row r="61" spans="3:19">
      <c r="C61" s="10" t="s">
        <v>171</v>
      </c>
      <c r="N61" s="1">
        <v>40</v>
      </c>
      <c r="O61" s="1" t="s">
        <v>377</v>
      </c>
      <c r="P61" s="1" t="s">
        <v>439</v>
      </c>
      <c r="Q61" s="1" t="s">
        <v>377</v>
      </c>
      <c r="R61" s="1" t="s">
        <v>389</v>
      </c>
      <c r="S61" s="1" t="s">
        <v>387</v>
      </c>
    </row>
    <row r="62" spans="3:19">
      <c r="C62" s="10" t="s">
        <v>172</v>
      </c>
      <c r="M62"/>
      <c r="N62" s="1">
        <v>44</v>
      </c>
      <c r="O62" s="1" t="s">
        <v>377</v>
      </c>
      <c r="P62" s="1" t="s">
        <v>442</v>
      </c>
      <c r="Q62" s="1" t="s">
        <v>377</v>
      </c>
      <c r="R62" s="1" t="s">
        <v>377</v>
      </c>
      <c r="S62" s="1" t="s">
        <v>387</v>
      </c>
    </row>
    <row r="63" spans="3:19">
      <c r="C63" s="10" t="s">
        <v>173</v>
      </c>
      <c r="M63"/>
      <c r="N63" s="1">
        <v>45</v>
      </c>
      <c r="O63" s="1" t="s">
        <v>377</v>
      </c>
      <c r="P63" s="1" t="s">
        <v>442</v>
      </c>
      <c r="Q63" s="1" t="s">
        <v>377</v>
      </c>
      <c r="R63" s="1" t="s">
        <v>393</v>
      </c>
      <c r="S63" s="1" t="s">
        <v>387</v>
      </c>
    </row>
    <row r="64" spans="3:19">
      <c r="C64" s="10" t="s">
        <v>174</v>
      </c>
      <c r="M64"/>
      <c r="N64" s="1">
        <v>46</v>
      </c>
      <c r="O64" s="1" t="s">
        <v>377</v>
      </c>
      <c r="P64" s="1" t="s">
        <v>445</v>
      </c>
      <c r="Q64" s="1" t="s">
        <v>377</v>
      </c>
      <c r="R64" s="1" t="s">
        <v>393</v>
      </c>
      <c r="S64" s="1" t="s">
        <v>387</v>
      </c>
    </row>
    <row r="65" spans="3:19">
      <c r="C65" s="10" t="s">
        <v>175</v>
      </c>
      <c r="M65"/>
      <c r="N65" s="1">
        <v>47</v>
      </c>
      <c r="O65" s="1" t="s">
        <v>377</v>
      </c>
      <c r="P65" s="1" t="s">
        <v>446</v>
      </c>
      <c r="Q65" s="1" t="s">
        <v>377</v>
      </c>
      <c r="R65" s="1" t="s">
        <v>393</v>
      </c>
      <c r="S65" s="1" t="s">
        <v>387</v>
      </c>
    </row>
    <row r="66" spans="3:19">
      <c r="C66" s="10" t="s">
        <v>176</v>
      </c>
      <c r="M66"/>
      <c r="N66" s="1">
        <v>48</v>
      </c>
      <c r="O66" s="1" t="s">
        <v>377</v>
      </c>
      <c r="P66" s="1" t="s">
        <v>450</v>
      </c>
      <c r="Q66" s="1" t="s">
        <v>377</v>
      </c>
      <c r="R66" s="1" t="s">
        <v>377</v>
      </c>
      <c r="S66" s="1" t="s">
        <v>377</v>
      </c>
    </row>
    <row r="67" spans="3:19">
      <c r="C67" s="10" t="s">
        <v>177</v>
      </c>
      <c r="M67"/>
      <c r="N67" s="1">
        <v>49</v>
      </c>
      <c r="O67" s="1" t="s">
        <v>377</v>
      </c>
      <c r="P67" s="1" t="s">
        <v>453</v>
      </c>
      <c r="Q67" s="1" t="s">
        <v>377</v>
      </c>
      <c r="R67" s="1" t="s">
        <v>389</v>
      </c>
      <c r="S67" s="1" t="s">
        <v>387</v>
      </c>
    </row>
    <row r="68" spans="3:19">
      <c r="C68" s="10" t="s">
        <v>178</v>
      </c>
      <c r="M68"/>
      <c r="N68" s="1">
        <v>50</v>
      </c>
      <c r="O68" s="1" t="s">
        <v>377</v>
      </c>
      <c r="P68" s="1" t="s">
        <v>454</v>
      </c>
      <c r="Q68" s="1" t="s">
        <v>377</v>
      </c>
      <c r="R68" s="1" t="s">
        <v>389</v>
      </c>
      <c r="S68" s="1" t="s">
        <v>387</v>
      </c>
    </row>
    <row r="69" spans="3:19">
      <c r="C69" s="10" t="s">
        <v>179</v>
      </c>
      <c r="M69"/>
      <c r="N69" s="1">
        <v>51</v>
      </c>
      <c r="O69" s="1" t="s">
        <v>377</v>
      </c>
      <c r="P69" s="1" t="s">
        <v>458</v>
      </c>
      <c r="Q69" s="1" t="s">
        <v>377</v>
      </c>
      <c r="R69" s="1" t="s">
        <v>389</v>
      </c>
      <c r="S69" s="1" t="s">
        <v>387</v>
      </c>
    </row>
    <row r="70" spans="3:19">
      <c r="C70" s="10" t="s">
        <v>180</v>
      </c>
      <c r="M70"/>
      <c r="N70" s="1">
        <v>52</v>
      </c>
      <c r="O70" s="1" t="s">
        <v>377</v>
      </c>
      <c r="P70" s="1" t="s">
        <v>459</v>
      </c>
      <c r="Q70" s="1" t="s">
        <v>377</v>
      </c>
      <c r="R70" s="1" t="s">
        <v>389</v>
      </c>
      <c r="S70" s="1" t="s">
        <v>387</v>
      </c>
    </row>
    <row r="71" spans="3:19">
      <c r="C71" s="10" t="s">
        <v>181</v>
      </c>
      <c r="M71"/>
      <c r="N71" s="1">
        <v>53</v>
      </c>
      <c r="O71" s="1" t="s">
        <v>377</v>
      </c>
      <c r="P71" s="1" t="s">
        <v>461</v>
      </c>
      <c r="Q71" s="1" t="s">
        <v>377</v>
      </c>
      <c r="R71" s="1" t="s">
        <v>389</v>
      </c>
      <c r="S71" s="1" t="s">
        <v>387</v>
      </c>
    </row>
    <row r="72" spans="3:19">
      <c r="C72" s="10" t="s">
        <v>182</v>
      </c>
      <c r="M72"/>
      <c r="N72" s="1">
        <v>54</v>
      </c>
      <c r="O72" s="1" t="s">
        <v>377</v>
      </c>
      <c r="P72" s="1" t="s">
        <v>465</v>
      </c>
      <c r="Q72" s="1" t="s">
        <v>377</v>
      </c>
      <c r="R72" s="1" t="s">
        <v>389</v>
      </c>
      <c r="S72" s="1" t="s">
        <v>387</v>
      </c>
    </row>
    <row r="73" spans="3:19">
      <c r="C73" s="10" t="s">
        <v>183</v>
      </c>
      <c r="M73"/>
      <c r="N73" s="1">
        <v>55</v>
      </c>
      <c r="O73" s="1" t="s">
        <v>377</v>
      </c>
      <c r="P73" s="1" t="s">
        <v>466</v>
      </c>
      <c r="Q73" s="1" t="s">
        <v>377</v>
      </c>
      <c r="R73" s="1" t="s">
        <v>377</v>
      </c>
      <c r="S73" s="1" t="s">
        <v>377</v>
      </c>
    </row>
    <row r="74" spans="3:19">
      <c r="C74" s="10" t="s">
        <v>184</v>
      </c>
      <c r="M74"/>
      <c r="N74" s="1">
        <v>56</v>
      </c>
      <c r="O74" s="1" t="s">
        <v>377</v>
      </c>
      <c r="P74" s="1" t="s">
        <v>467</v>
      </c>
      <c r="Q74" s="1" t="s">
        <v>377</v>
      </c>
      <c r="R74" s="1" t="s">
        <v>393</v>
      </c>
      <c r="S74" s="1" t="s">
        <v>387</v>
      </c>
    </row>
    <row r="75" spans="3:19">
      <c r="C75" s="10" t="s">
        <v>185</v>
      </c>
      <c r="M75"/>
      <c r="N75" s="1">
        <v>57</v>
      </c>
      <c r="O75" s="1" t="s">
        <v>377</v>
      </c>
      <c r="P75" s="1" t="s">
        <v>468</v>
      </c>
      <c r="Q75" s="1" t="s">
        <v>377</v>
      </c>
      <c r="R75" s="1" t="s">
        <v>393</v>
      </c>
      <c r="S75" s="1" t="s">
        <v>387</v>
      </c>
    </row>
    <row r="76" spans="3:19">
      <c r="C76" s="10" t="s">
        <v>186</v>
      </c>
      <c r="M76"/>
      <c r="N76" s="1">
        <v>58</v>
      </c>
      <c r="O76" s="1" t="s">
        <v>377</v>
      </c>
      <c r="P76" s="1" t="s">
        <v>469</v>
      </c>
      <c r="Q76" s="1" t="s">
        <v>377</v>
      </c>
      <c r="R76" s="1" t="s">
        <v>393</v>
      </c>
      <c r="S76" s="1" t="s">
        <v>387</v>
      </c>
    </row>
    <row r="77" spans="3:19">
      <c r="C77" s="10" t="s">
        <v>187</v>
      </c>
      <c r="M77"/>
      <c r="N77" s="1">
        <v>59</v>
      </c>
      <c r="O77" s="1" t="s">
        <v>377</v>
      </c>
      <c r="P77" s="1" t="s">
        <v>470</v>
      </c>
      <c r="Q77" s="1" t="s">
        <v>377</v>
      </c>
      <c r="R77" s="1" t="s">
        <v>393</v>
      </c>
      <c r="S77" s="1" t="s">
        <v>387</v>
      </c>
    </row>
    <row r="78" spans="3:19">
      <c r="C78" s="10" t="s">
        <v>188</v>
      </c>
      <c r="M78"/>
      <c r="N78" s="1">
        <v>60</v>
      </c>
      <c r="O78" s="1" t="s">
        <v>377</v>
      </c>
      <c r="P78" s="1" t="s">
        <v>471</v>
      </c>
      <c r="Q78" s="1" t="s">
        <v>377</v>
      </c>
      <c r="R78" s="1" t="s">
        <v>393</v>
      </c>
      <c r="S78" s="1" t="s">
        <v>387</v>
      </c>
    </row>
    <row r="79" spans="3:19">
      <c r="C79" s="10" t="s">
        <v>189</v>
      </c>
      <c r="M79"/>
      <c r="N79" s="1">
        <v>61</v>
      </c>
      <c r="O79" s="1" t="s">
        <v>377</v>
      </c>
      <c r="P79" s="1" t="s">
        <v>472</v>
      </c>
      <c r="Q79" s="1" t="s">
        <v>377</v>
      </c>
      <c r="R79" s="1" t="s">
        <v>393</v>
      </c>
      <c r="S79" s="1" t="s">
        <v>387</v>
      </c>
    </row>
    <row r="80" spans="3:19">
      <c r="C80" s="10" t="s">
        <v>190</v>
      </c>
      <c r="M80"/>
      <c r="N80" s="1">
        <v>62</v>
      </c>
      <c r="O80" s="1" t="s">
        <v>377</v>
      </c>
      <c r="P80" s="1" t="s">
        <v>473</v>
      </c>
      <c r="Q80" s="1" t="s">
        <v>377</v>
      </c>
      <c r="R80" s="1" t="s">
        <v>393</v>
      </c>
      <c r="S80" s="1" t="s">
        <v>387</v>
      </c>
    </row>
    <row r="81" spans="3:19">
      <c r="C81" s="10" t="s">
        <v>191</v>
      </c>
      <c r="M81"/>
      <c r="N81" s="1">
        <v>63</v>
      </c>
      <c r="O81" s="1" t="s">
        <v>377</v>
      </c>
      <c r="P81" s="1" t="s">
        <v>477</v>
      </c>
      <c r="Q81" s="1" t="s">
        <v>377</v>
      </c>
      <c r="R81" s="1" t="s">
        <v>377</v>
      </c>
      <c r="S81" s="1" t="s">
        <v>377</v>
      </c>
    </row>
    <row r="82" spans="3:19">
      <c r="C82" s="10" t="s">
        <v>192</v>
      </c>
      <c r="M82"/>
      <c r="N82" s="1">
        <v>64</v>
      </c>
      <c r="O82" s="1" t="s">
        <v>377</v>
      </c>
      <c r="P82" s="1" t="s">
        <v>481</v>
      </c>
      <c r="Q82" s="1" t="s">
        <v>377</v>
      </c>
      <c r="R82" s="1" t="s">
        <v>393</v>
      </c>
      <c r="S82" s="1" t="s">
        <v>387</v>
      </c>
    </row>
    <row r="83" spans="3:19">
      <c r="C83" s="10" t="s">
        <v>193</v>
      </c>
      <c r="M83"/>
      <c r="N83" s="1">
        <v>65</v>
      </c>
      <c r="O83" s="1" t="s">
        <v>377</v>
      </c>
      <c r="P83" s="1" t="s">
        <v>482</v>
      </c>
      <c r="Q83" s="1" t="s">
        <v>377</v>
      </c>
      <c r="R83" s="1" t="s">
        <v>393</v>
      </c>
      <c r="S83" s="1" t="s">
        <v>387</v>
      </c>
    </row>
    <row r="84" spans="3:19">
      <c r="C84" s="10" t="s">
        <v>194</v>
      </c>
      <c r="M84"/>
      <c r="N84" s="1">
        <v>66</v>
      </c>
      <c r="O84" s="1" t="s">
        <v>377</v>
      </c>
      <c r="P84" s="1" t="s">
        <v>483</v>
      </c>
      <c r="Q84" s="1" t="s">
        <v>377</v>
      </c>
      <c r="R84" s="1" t="s">
        <v>393</v>
      </c>
      <c r="S84" s="1" t="s">
        <v>387</v>
      </c>
    </row>
    <row r="85" spans="3:19">
      <c r="C85" s="10" t="s">
        <v>195</v>
      </c>
      <c r="M85"/>
      <c r="N85" s="1">
        <v>67</v>
      </c>
      <c r="O85" s="1" t="s">
        <v>377</v>
      </c>
      <c r="P85" s="1" t="s">
        <v>484</v>
      </c>
      <c r="Q85" s="1" t="s">
        <v>377</v>
      </c>
      <c r="R85" s="1" t="s">
        <v>393</v>
      </c>
      <c r="S85" s="1" t="s">
        <v>387</v>
      </c>
    </row>
    <row r="86" spans="3:19">
      <c r="C86" s="10" t="s">
        <v>196</v>
      </c>
      <c r="M86"/>
      <c r="N86" s="1">
        <v>68</v>
      </c>
      <c r="O86" s="1" t="s">
        <v>377</v>
      </c>
      <c r="P86" s="1" t="s">
        <v>485</v>
      </c>
      <c r="Q86" s="1" t="s">
        <v>377</v>
      </c>
      <c r="R86" s="1" t="s">
        <v>393</v>
      </c>
      <c r="S86" s="1" t="s">
        <v>387</v>
      </c>
    </row>
    <row r="87" spans="3:19">
      <c r="C87" s="10" t="s">
        <v>197</v>
      </c>
      <c r="M87"/>
      <c r="N87" s="1">
        <v>72</v>
      </c>
      <c r="O87" s="1" t="s">
        <v>377</v>
      </c>
      <c r="P87" s="1" t="s">
        <v>488</v>
      </c>
      <c r="Q87" s="1" t="s">
        <v>377</v>
      </c>
      <c r="R87" s="1" t="s">
        <v>393</v>
      </c>
      <c r="S87" s="1" t="s">
        <v>387</v>
      </c>
    </row>
    <row r="88" spans="3:19">
      <c r="C88" s="10" t="s">
        <v>198</v>
      </c>
      <c r="M88"/>
      <c r="N88" s="1">
        <v>73</v>
      </c>
      <c r="O88" s="1" t="s">
        <v>377</v>
      </c>
      <c r="P88" s="1" t="s">
        <v>489</v>
      </c>
      <c r="Q88" s="1" t="s">
        <v>377</v>
      </c>
      <c r="R88" s="1" t="s">
        <v>377</v>
      </c>
      <c r="S88" s="1" t="s">
        <v>377</v>
      </c>
    </row>
    <row r="89" spans="3:19">
      <c r="C89" s="10" t="s">
        <v>199</v>
      </c>
      <c r="M89"/>
      <c r="N89" s="1">
        <v>74</v>
      </c>
      <c r="O89" s="1" t="s">
        <v>377</v>
      </c>
      <c r="P89" s="1" t="s">
        <v>490</v>
      </c>
      <c r="Q89" s="1" t="s">
        <v>377</v>
      </c>
      <c r="R89" s="1" t="s">
        <v>377</v>
      </c>
      <c r="S89" s="1" t="s">
        <v>387</v>
      </c>
    </row>
    <row r="90" spans="3:19">
      <c r="C90" s="10" t="s">
        <v>200</v>
      </c>
      <c r="M90"/>
      <c r="N90" s="1">
        <v>75</v>
      </c>
      <c r="O90" s="1" t="s">
        <v>377</v>
      </c>
      <c r="P90" s="1" t="s">
        <v>491</v>
      </c>
      <c r="Q90" s="1" t="s">
        <v>377</v>
      </c>
      <c r="R90" s="1" t="s">
        <v>389</v>
      </c>
      <c r="S90" s="1" t="s">
        <v>387</v>
      </c>
    </row>
    <row r="91" spans="3:19">
      <c r="C91" s="10" t="s">
        <v>201</v>
      </c>
      <c r="M91"/>
      <c r="N91" s="1">
        <v>76</v>
      </c>
      <c r="O91" s="1" t="s">
        <v>377</v>
      </c>
      <c r="P91" s="1" t="s">
        <v>492</v>
      </c>
      <c r="Q91" s="1" t="s">
        <v>377</v>
      </c>
      <c r="R91" s="1" t="s">
        <v>389</v>
      </c>
      <c r="S91" s="1" t="s">
        <v>387</v>
      </c>
    </row>
    <row r="92" spans="3:19">
      <c r="C92" s="10" t="s">
        <v>202</v>
      </c>
      <c r="M92"/>
      <c r="N92" s="1">
        <v>77</v>
      </c>
      <c r="O92" s="1" t="s">
        <v>377</v>
      </c>
      <c r="P92" s="1" t="s">
        <v>493</v>
      </c>
      <c r="Q92" s="1" t="s">
        <v>377</v>
      </c>
      <c r="R92" s="1" t="s">
        <v>393</v>
      </c>
      <c r="S92" s="1" t="s">
        <v>387</v>
      </c>
    </row>
    <row r="93" spans="3:19">
      <c r="C93" s="10" t="s">
        <v>203</v>
      </c>
      <c r="M93"/>
      <c r="N93" s="1">
        <v>78</v>
      </c>
      <c r="O93" s="1" t="s">
        <v>377</v>
      </c>
      <c r="P93" s="1" t="s">
        <v>494</v>
      </c>
      <c r="Q93" s="1" t="s">
        <v>377</v>
      </c>
      <c r="R93" s="1" t="s">
        <v>389</v>
      </c>
      <c r="S93" s="1" t="s">
        <v>387</v>
      </c>
    </row>
    <row r="94" spans="3:19">
      <c r="C94" s="10" t="s">
        <v>204</v>
      </c>
      <c r="M94"/>
      <c r="N94" s="1">
        <v>79</v>
      </c>
      <c r="O94" s="1" t="s">
        <v>377</v>
      </c>
      <c r="P94" s="1" t="s">
        <v>495</v>
      </c>
      <c r="Q94" s="1" t="s">
        <v>377</v>
      </c>
      <c r="R94" s="1" t="s">
        <v>389</v>
      </c>
      <c r="S94" s="1" t="s">
        <v>387</v>
      </c>
    </row>
    <row r="95" spans="3:19">
      <c r="C95" s="10" t="s">
        <v>205</v>
      </c>
      <c r="M95"/>
      <c r="N95" s="1">
        <v>80</v>
      </c>
      <c r="O95" s="1" t="s">
        <v>377</v>
      </c>
      <c r="P95" s="1" t="s">
        <v>497</v>
      </c>
      <c r="Q95" s="1" t="s">
        <v>377</v>
      </c>
      <c r="R95" s="1" t="s">
        <v>377</v>
      </c>
      <c r="S95" s="1" t="s">
        <v>377</v>
      </c>
    </row>
    <row r="96" spans="3:19">
      <c r="C96" s="10" t="s">
        <v>206</v>
      </c>
      <c r="M96"/>
      <c r="N96" s="1">
        <v>81</v>
      </c>
      <c r="O96" s="1" t="s">
        <v>377</v>
      </c>
      <c r="P96" s="1" t="s">
        <v>516</v>
      </c>
      <c r="Q96" s="1" t="s">
        <v>377</v>
      </c>
      <c r="R96" s="1" t="s">
        <v>377</v>
      </c>
      <c r="S96" s="1" t="s">
        <v>377</v>
      </c>
    </row>
    <row r="97" spans="3:19">
      <c r="C97" s="10" t="s">
        <v>207</v>
      </c>
      <c r="M97"/>
      <c r="N97" s="1">
        <v>82</v>
      </c>
      <c r="O97" s="1" t="s">
        <v>377</v>
      </c>
      <c r="P97" s="1" t="s">
        <v>521</v>
      </c>
      <c r="Q97" s="1" t="s">
        <v>377</v>
      </c>
      <c r="R97" s="1" t="s">
        <v>377</v>
      </c>
      <c r="S97" s="1" t="s">
        <v>522</v>
      </c>
    </row>
    <row r="98" spans="3:19">
      <c r="C98" s="10" t="s">
        <v>208</v>
      </c>
      <c r="M98"/>
      <c r="N98" s="1">
        <v>83</v>
      </c>
      <c r="O98" s="1" t="s">
        <v>377</v>
      </c>
      <c r="P98" s="1" t="s">
        <v>523</v>
      </c>
      <c r="Q98" s="1" t="s">
        <v>377</v>
      </c>
      <c r="R98" s="1" t="s">
        <v>389</v>
      </c>
      <c r="S98" s="1" t="s">
        <v>522</v>
      </c>
    </row>
    <row r="99" spans="3:19">
      <c r="C99" s="10" t="s">
        <v>209</v>
      </c>
      <c r="M99"/>
      <c r="N99" s="1">
        <v>84</v>
      </c>
      <c r="O99" s="1" t="s">
        <v>377</v>
      </c>
      <c r="P99" s="1" t="s">
        <v>525</v>
      </c>
      <c r="Q99" s="1" t="s">
        <v>377</v>
      </c>
      <c r="R99" s="1" t="s">
        <v>377</v>
      </c>
      <c r="S99" s="1" t="s">
        <v>522</v>
      </c>
    </row>
    <row r="100" spans="3:19">
      <c r="C100" s="10" t="s">
        <v>210</v>
      </c>
      <c r="M100"/>
      <c r="N100" s="1">
        <v>85</v>
      </c>
      <c r="O100" s="1" t="s">
        <v>377</v>
      </c>
      <c r="P100" s="1" t="s">
        <v>526</v>
      </c>
      <c r="Q100" s="1" t="s">
        <v>377</v>
      </c>
      <c r="R100" s="1" t="s">
        <v>389</v>
      </c>
      <c r="S100" s="1" t="s">
        <v>522</v>
      </c>
    </row>
    <row r="101" spans="3:19">
      <c r="C101" s="10" t="s">
        <v>211</v>
      </c>
      <c r="M101"/>
      <c r="N101" s="1">
        <v>86</v>
      </c>
      <c r="O101" s="1" t="s">
        <v>377</v>
      </c>
      <c r="P101" s="1" t="s">
        <v>531</v>
      </c>
      <c r="Q101" s="1" t="s">
        <v>377</v>
      </c>
      <c r="R101" s="1" t="s">
        <v>377</v>
      </c>
      <c r="S101" s="1" t="s">
        <v>522</v>
      </c>
    </row>
    <row r="102" spans="3:19">
      <c r="C102" s="10" t="s">
        <v>212</v>
      </c>
      <c r="M102"/>
      <c r="N102" s="1">
        <v>87</v>
      </c>
      <c r="O102" s="1" t="s">
        <v>377</v>
      </c>
      <c r="P102" s="1" t="s">
        <v>532</v>
      </c>
      <c r="Q102" s="1" t="s">
        <v>377</v>
      </c>
      <c r="R102" s="1" t="s">
        <v>377</v>
      </c>
      <c r="S102" s="1" t="s">
        <v>522</v>
      </c>
    </row>
    <row r="103" spans="3:19">
      <c r="C103" s="10" t="s">
        <v>213</v>
      </c>
      <c r="M103"/>
      <c r="N103" s="1">
        <v>88</v>
      </c>
      <c r="O103" s="1" t="s">
        <v>377</v>
      </c>
      <c r="P103" s="1" t="s">
        <v>532</v>
      </c>
      <c r="Q103" s="1" t="s">
        <v>377</v>
      </c>
      <c r="R103" s="1" t="s">
        <v>537</v>
      </c>
      <c r="S103" s="1" t="s">
        <v>522</v>
      </c>
    </row>
    <row r="104" spans="3:19">
      <c r="C104" s="10" t="s">
        <v>214</v>
      </c>
      <c r="M104"/>
      <c r="N104" s="1">
        <v>89</v>
      </c>
      <c r="O104" s="1" t="s">
        <v>377</v>
      </c>
      <c r="P104" s="1" t="s">
        <v>538</v>
      </c>
      <c r="Q104" s="1" t="s">
        <v>377</v>
      </c>
      <c r="R104" s="1" t="s">
        <v>377</v>
      </c>
      <c r="S104" s="1" t="s">
        <v>522</v>
      </c>
    </row>
    <row r="105" spans="3:19">
      <c r="C105" s="10" t="s">
        <v>215</v>
      </c>
      <c r="M105"/>
      <c r="N105" s="1">
        <v>90</v>
      </c>
      <c r="O105" s="1" t="s">
        <v>377</v>
      </c>
      <c r="P105" s="1" t="s">
        <v>544</v>
      </c>
      <c r="Q105" s="1" t="s">
        <v>377</v>
      </c>
      <c r="R105" s="1" t="s">
        <v>389</v>
      </c>
      <c r="S105" s="1" t="s">
        <v>522</v>
      </c>
    </row>
    <row r="106" spans="3:19">
      <c r="C106" s="10" t="s">
        <v>216</v>
      </c>
      <c r="M106"/>
      <c r="N106" s="1">
        <v>91</v>
      </c>
      <c r="O106" s="1" t="s">
        <v>377</v>
      </c>
      <c r="P106" s="1" t="s">
        <v>545</v>
      </c>
      <c r="Q106" s="1" t="s">
        <v>377</v>
      </c>
      <c r="R106" s="1" t="s">
        <v>377</v>
      </c>
      <c r="S106" s="1" t="s">
        <v>522</v>
      </c>
    </row>
    <row r="107" spans="3:19">
      <c r="C107" s="10" t="s">
        <v>218</v>
      </c>
      <c r="M107"/>
      <c r="N107" s="1">
        <v>92</v>
      </c>
      <c r="O107" s="1" t="s">
        <v>377</v>
      </c>
      <c r="P107" s="1" t="s">
        <v>547</v>
      </c>
      <c r="Q107" s="1" t="s">
        <v>377</v>
      </c>
      <c r="R107" s="1" t="s">
        <v>389</v>
      </c>
      <c r="S107" s="1" t="s">
        <v>522</v>
      </c>
    </row>
    <row r="108" spans="3:19">
      <c r="C108" s="10" t="s">
        <v>219</v>
      </c>
      <c r="M108"/>
      <c r="N108" s="1">
        <v>93</v>
      </c>
      <c r="O108" s="1" t="s">
        <v>377</v>
      </c>
      <c r="P108" s="1" t="s">
        <v>548</v>
      </c>
      <c r="Q108" s="1" t="s">
        <v>377</v>
      </c>
      <c r="R108" s="1" t="s">
        <v>377</v>
      </c>
      <c r="S108" s="1" t="s">
        <v>522</v>
      </c>
    </row>
    <row r="109" spans="3:19">
      <c r="C109" s="10" t="s">
        <v>220</v>
      </c>
      <c r="M109"/>
      <c r="N109" s="1">
        <v>94</v>
      </c>
      <c r="O109" s="1" t="s">
        <v>377</v>
      </c>
      <c r="P109" s="1" t="s">
        <v>549</v>
      </c>
      <c r="Q109" s="1" t="s">
        <v>377</v>
      </c>
      <c r="R109" s="1" t="s">
        <v>377</v>
      </c>
      <c r="S109" s="1" t="s">
        <v>522</v>
      </c>
    </row>
    <row r="110" spans="3:19">
      <c r="C110" s="10" t="s">
        <v>221</v>
      </c>
      <c r="M110"/>
      <c r="N110" s="1">
        <v>95</v>
      </c>
      <c r="O110" s="1" t="s">
        <v>377</v>
      </c>
      <c r="P110" s="1" t="s">
        <v>553</v>
      </c>
      <c r="Q110" s="1" t="s">
        <v>377</v>
      </c>
      <c r="R110" s="1" t="s">
        <v>389</v>
      </c>
      <c r="S110" s="1" t="s">
        <v>522</v>
      </c>
    </row>
    <row r="111" spans="3:19">
      <c r="C111" s="10" t="s">
        <v>222</v>
      </c>
      <c r="M111"/>
      <c r="N111" s="1">
        <v>96</v>
      </c>
      <c r="O111" s="1" t="s">
        <v>377</v>
      </c>
      <c r="P111" s="1" t="s">
        <v>557</v>
      </c>
      <c r="Q111" s="1" t="s">
        <v>377</v>
      </c>
      <c r="R111" s="1" t="s">
        <v>377</v>
      </c>
      <c r="S111" s="1" t="s">
        <v>377</v>
      </c>
    </row>
    <row r="112" spans="3:19">
      <c r="C112" s="10" t="s">
        <v>223</v>
      </c>
      <c r="M112"/>
      <c r="N112" s="1">
        <v>97</v>
      </c>
      <c r="O112" s="1" t="s">
        <v>377</v>
      </c>
      <c r="P112" s="1" t="s">
        <v>561</v>
      </c>
      <c r="Q112" s="1" t="s">
        <v>377</v>
      </c>
      <c r="R112" s="1" t="s">
        <v>393</v>
      </c>
      <c r="S112" s="1" t="s">
        <v>522</v>
      </c>
    </row>
    <row r="113" spans="3:19">
      <c r="C113" s="10" t="s">
        <v>247</v>
      </c>
      <c r="M113"/>
      <c r="N113" s="1">
        <v>98</v>
      </c>
      <c r="O113" s="1" t="s">
        <v>377</v>
      </c>
      <c r="P113" s="1" t="s">
        <v>562</v>
      </c>
      <c r="Q113" s="1" t="s">
        <v>377</v>
      </c>
      <c r="R113" s="1" t="s">
        <v>393</v>
      </c>
      <c r="S113" s="1" t="s">
        <v>522</v>
      </c>
    </row>
    <row r="114" spans="3:19">
      <c r="C114" s="10" t="s">
        <v>248</v>
      </c>
      <c r="M114"/>
      <c r="N114" s="1">
        <v>99</v>
      </c>
      <c r="O114" s="1" t="s">
        <v>377</v>
      </c>
      <c r="P114" s="1" t="s">
        <v>563</v>
      </c>
      <c r="Q114" s="1" t="s">
        <v>377</v>
      </c>
      <c r="R114" s="1" t="s">
        <v>393</v>
      </c>
      <c r="S114" s="1" t="s">
        <v>522</v>
      </c>
    </row>
    <row r="115" spans="3:19">
      <c r="C115" s="10" t="s">
        <v>249</v>
      </c>
      <c r="M115"/>
      <c r="N115" s="1">
        <v>100</v>
      </c>
      <c r="O115" s="1" t="s">
        <v>377</v>
      </c>
      <c r="P115" s="1" t="s">
        <v>564</v>
      </c>
      <c r="Q115" s="1" t="s">
        <v>377</v>
      </c>
      <c r="R115" s="1" t="s">
        <v>393</v>
      </c>
      <c r="S115" s="1" t="s">
        <v>522</v>
      </c>
    </row>
    <row r="116" spans="3:19">
      <c r="C116" s="10" t="s">
        <v>250</v>
      </c>
      <c r="M116"/>
      <c r="N116" s="1">
        <v>101</v>
      </c>
      <c r="O116" s="1" t="s">
        <v>377</v>
      </c>
      <c r="P116" s="1" t="s">
        <v>565</v>
      </c>
      <c r="Q116" s="1" t="s">
        <v>377</v>
      </c>
      <c r="R116" s="1" t="s">
        <v>393</v>
      </c>
      <c r="S116" s="1" t="s">
        <v>522</v>
      </c>
    </row>
    <row r="117" spans="3:19">
      <c r="C117" s="10" t="s">
        <v>251</v>
      </c>
      <c r="M117"/>
      <c r="N117" s="1">
        <v>102</v>
      </c>
      <c r="O117" s="1" t="s">
        <v>377</v>
      </c>
      <c r="P117" s="1" t="s">
        <v>566</v>
      </c>
      <c r="Q117" s="1" t="s">
        <v>377</v>
      </c>
      <c r="R117" s="1" t="s">
        <v>393</v>
      </c>
      <c r="S117" s="1" t="s">
        <v>522</v>
      </c>
    </row>
    <row r="118" spans="3:19">
      <c r="C118" s="10" t="s">
        <v>252</v>
      </c>
      <c r="M118"/>
      <c r="N118" s="1">
        <v>103</v>
      </c>
      <c r="O118" s="1" t="s">
        <v>377</v>
      </c>
      <c r="P118" s="1" t="s">
        <v>567</v>
      </c>
      <c r="Q118" s="1" t="s">
        <v>377</v>
      </c>
      <c r="R118" s="1" t="s">
        <v>393</v>
      </c>
      <c r="S118" s="1" t="s">
        <v>522</v>
      </c>
    </row>
    <row r="119" spans="3:19">
      <c r="C119" s="10" t="s">
        <v>253</v>
      </c>
      <c r="M119"/>
      <c r="N119" s="1">
        <v>104</v>
      </c>
      <c r="O119" s="1" t="s">
        <v>377</v>
      </c>
      <c r="P119" s="1" t="s">
        <v>568</v>
      </c>
      <c r="Q119" s="1" t="s">
        <v>377</v>
      </c>
      <c r="R119" s="1" t="s">
        <v>377</v>
      </c>
      <c r="S119" s="1" t="s">
        <v>522</v>
      </c>
    </row>
    <row r="120" spans="3:19">
      <c r="C120" s="10" t="s">
        <v>254</v>
      </c>
      <c r="M120"/>
      <c r="N120" s="1">
        <v>105</v>
      </c>
      <c r="O120" s="1" t="s">
        <v>377</v>
      </c>
      <c r="P120" s="1" t="s">
        <v>569</v>
      </c>
      <c r="Q120" s="1" t="s">
        <v>377</v>
      </c>
      <c r="R120" s="1" t="s">
        <v>389</v>
      </c>
      <c r="S120" s="1" t="s">
        <v>522</v>
      </c>
    </row>
    <row r="121" spans="3:19">
      <c r="C121" s="10" t="s">
        <v>255</v>
      </c>
      <c r="M121"/>
      <c r="N121" s="1">
        <v>106</v>
      </c>
      <c r="O121" s="1" t="s">
        <v>377</v>
      </c>
      <c r="P121" s="1" t="s">
        <v>570</v>
      </c>
      <c r="Q121" s="1" t="s">
        <v>377</v>
      </c>
      <c r="R121" s="1" t="s">
        <v>377</v>
      </c>
      <c r="S121" s="1" t="s">
        <v>522</v>
      </c>
    </row>
    <row r="122" spans="3:19">
      <c r="C122" s="10" t="s">
        <v>256</v>
      </c>
      <c r="M122"/>
      <c r="N122" s="1">
        <v>107</v>
      </c>
      <c r="O122" s="1" t="s">
        <v>377</v>
      </c>
      <c r="P122" s="1" t="s">
        <v>571</v>
      </c>
      <c r="Q122" s="1" t="s">
        <v>377</v>
      </c>
      <c r="R122" s="1" t="s">
        <v>389</v>
      </c>
      <c r="S122" s="1" t="s">
        <v>522</v>
      </c>
    </row>
    <row r="123" spans="3:19">
      <c r="C123" s="10" t="s">
        <v>257</v>
      </c>
      <c r="M123"/>
      <c r="N123" s="1">
        <v>108</v>
      </c>
      <c r="O123" s="1" t="s">
        <v>377</v>
      </c>
      <c r="P123" s="1" t="s">
        <v>572</v>
      </c>
      <c r="Q123" s="1" t="s">
        <v>377</v>
      </c>
      <c r="R123" s="1" t="s">
        <v>389</v>
      </c>
      <c r="S123" s="1" t="s">
        <v>522</v>
      </c>
    </row>
    <row r="124" spans="3:19">
      <c r="C124" s="10" t="s">
        <v>258</v>
      </c>
      <c r="M124"/>
      <c r="N124" s="1">
        <v>109</v>
      </c>
      <c r="O124" s="1" t="s">
        <v>377</v>
      </c>
      <c r="P124" s="1" t="s">
        <v>573</v>
      </c>
      <c r="Q124" s="1" t="s">
        <v>377</v>
      </c>
      <c r="R124" s="1" t="s">
        <v>389</v>
      </c>
      <c r="S124" s="1" t="s">
        <v>522</v>
      </c>
    </row>
    <row r="125" spans="3:19">
      <c r="C125" s="10" t="s">
        <v>259</v>
      </c>
      <c r="M125"/>
      <c r="N125" s="1">
        <v>110</v>
      </c>
      <c r="O125" s="1" t="s">
        <v>377</v>
      </c>
      <c r="P125" s="1" t="s">
        <v>574</v>
      </c>
      <c r="Q125" s="1" t="s">
        <v>377</v>
      </c>
      <c r="R125" s="1" t="s">
        <v>389</v>
      </c>
      <c r="S125" s="1" t="s">
        <v>522</v>
      </c>
    </row>
    <row r="126" spans="3:19">
      <c r="C126" s="10" t="s">
        <v>260</v>
      </c>
      <c r="M126"/>
      <c r="N126" s="1">
        <v>111</v>
      </c>
      <c r="O126" s="1" t="s">
        <v>377</v>
      </c>
      <c r="P126" s="1" t="s">
        <v>578</v>
      </c>
      <c r="Q126" s="1" t="s">
        <v>377</v>
      </c>
      <c r="R126" s="1" t="s">
        <v>377</v>
      </c>
      <c r="S126" s="1" t="s">
        <v>377</v>
      </c>
    </row>
    <row r="127" spans="3:19">
      <c r="C127" s="10" t="s">
        <v>261</v>
      </c>
      <c r="M127"/>
      <c r="N127" s="1">
        <v>112</v>
      </c>
      <c r="O127" s="1" t="s">
        <v>377</v>
      </c>
      <c r="P127" s="1" t="s">
        <v>582</v>
      </c>
      <c r="Q127" s="1" t="s">
        <v>377</v>
      </c>
      <c r="R127" s="1" t="s">
        <v>377</v>
      </c>
      <c r="S127" s="1" t="s">
        <v>583</v>
      </c>
    </row>
    <row r="128" spans="3:19">
      <c r="C128" s="10" t="s">
        <v>262</v>
      </c>
      <c r="M128"/>
      <c r="N128" s="1">
        <v>113</v>
      </c>
      <c r="O128" s="1" t="s">
        <v>377</v>
      </c>
      <c r="P128" s="1" t="s">
        <v>584</v>
      </c>
      <c r="Q128" s="1" t="s">
        <v>377</v>
      </c>
      <c r="R128" s="1" t="s">
        <v>389</v>
      </c>
      <c r="S128" s="1" t="s">
        <v>583</v>
      </c>
    </row>
    <row r="129" spans="3:19">
      <c r="C129" s="10" t="s">
        <v>263</v>
      </c>
      <c r="M129"/>
      <c r="N129" s="1">
        <v>114</v>
      </c>
      <c r="O129" s="1" t="s">
        <v>377</v>
      </c>
      <c r="P129" s="1" t="s">
        <v>589</v>
      </c>
      <c r="Q129" s="1" t="s">
        <v>377</v>
      </c>
      <c r="R129" s="1" t="s">
        <v>377</v>
      </c>
      <c r="S129" s="1" t="s">
        <v>377</v>
      </c>
    </row>
    <row r="130" spans="3:19">
      <c r="C130" s="10" t="s">
        <v>264</v>
      </c>
      <c r="M130"/>
      <c r="N130" s="1">
        <v>115</v>
      </c>
      <c r="O130" s="1" t="s">
        <v>377</v>
      </c>
      <c r="P130" s="1" t="s">
        <v>593</v>
      </c>
      <c r="Q130" s="1" t="s">
        <v>377</v>
      </c>
      <c r="R130" s="1" t="s">
        <v>377</v>
      </c>
      <c r="S130" s="1" t="s">
        <v>377</v>
      </c>
    </row>
    <row r="131" spans="3:19">
      <c r="C131" s="10" t="s">
        <v>265</v>
      </c>
      <c r="M131"/>
      <c r="N131" s="1">
        <v>116</v>
      </c>
      <c r="O131" s="1" t="s">
        <v>377</v>
      </c>
      <c r="P131" s="1" t="s">
        <v>596</v>
      </c>
      <c r="Q131" s="1" t="s">
        <v>377</v>
      </c>
      <c r="R131" s="1" t="s">
        <v>389</v>
      </c>
      <c r="S131" s="1" t="s">
        <v>597</v>
      </c>
    </row>
    <row r="132" spans="3:19">
      <c r="C132" s="10" t="s">
        <v>266</v>
      </c>
      <c r="M132"/>
      <c r="N132" s="1">
        <v>118</v>
      </c>
      <c r="O132" s="1" t="s">
        <v>377</v>
      </c>
      <c r="P132" s="1" t="s">
        <v>600</v>
      </c>
      <c r="Q132" s="1" t="s">
        <v>377</v>
      </c>
      <c r="R132" s="1" t="s">
        <v>389</v>
      </c>
      <c r="S132" s="1" t="s">
        <v>597</v>
      </c>
    </row>
    <row r="133" spans="3:19">
      <c r="C133" s="10" t="s">
        <v>267</v>
      </c>
      <c r="M133"/>
      <c r="N133" s="1">
        <v>119</v>
      </c>
      <c r="O133" s="1" t="s">
        <v>377</v>
      </c>
      <c r="P133" s="1" t="s">
        <v>601</v>
      </c>
      <c r="Q133" s="1" t="s">
        <v>377</v>
      </c>
      <c r="R133" s="1" t="s">
        <v>377</v>
      </c>
      <c r="S133" s="1" t="s">
        <v>602</v>
      </c>
    </row>
    <row r="134" spans="3:19">
      <c r="C134" s="10" t="s">
        <v>268</v>
      </c>
      <c r="M134"/>
      <c r="N134" s="1">
        <v>120</v>
      </c>
      <c r="O134" s="1" t="s">
        <v>377</v>
      </c>
      <c r="P134" s="1" t="s">
        <v>603</v>
      </c>
      <c r="Q134" s="1" t="s">
        <v>377</v>
      </c>
      <c r="R134" s="1" t="s">
        <v>377</v>
      </c>
      <c r="S134" s="1" t="s">
        <v>602</v>
      </c>
    </row>
    <row r="135" spans="3:19">
      <c r="C135" s="10" t="s">
        <v>269</v>
      </c>
      <c r="M135"/>
      <c r="N135" s="1">
        <v>121</v>
      </c>
      <c r="O135" s="1" t="s">
        <v>377</v>
      </c>
      <c r="P135" s="1" t="s">
        <v>604</v>
      </c>
      <c r="Q135" s="1" t="s">
        <v>377</v>
      </c>
      <c r="R135" s="1" t="s">
        <v>537</v>
      </c>
      <c r="S135" s="1" t="s">
        <v>602</v>
      </c>
    </row>
    <row r="136" spans="3:19">
      <c r="C136" s="10" t="s">
        <v>270</v>
      </c>
      <c r="M136"/>
      <c r="N136" s="1">
        <v>122</v>
      </c>
      <c r="O136" s="1" t="s">
        <v>377</v>
      </c>
      <c r="P136" s="1" t="s">
        <v>605</v>
      </c>
      <c r="Q136" s="1" t="s">
        <v>377</v>
      </c>
      <c r="R136" s="1" t="s">
        <v>377</v>
      </c>
      <c r="S136" s="1" t="s">
        <v>602</v>
      </c>
    </row>
    <row r="137" spans="3:19">
      <c r="C137" s="10" t="s">
        <v>271</v>
      </c>
      <c r="M137"/>
      <c r="N137" s="1">
        <v>123</v>
      </c>
      <c r="O137" s="1" t="s">
        <v>377</v>
      </c>
      <c r="P137" s="1" t="s">
        <v>606</v>
      </c>
      <c r="Q137" s="1" t="s">
        <v>377</v>
      </c>
      <c r="R137" s="1" t="s">
        <v>389</v>
      </c>
      <c r="S137" s="1" t="s">
        <v>602</v>
      </c>
    </row>
    <row r="138" spans="3:19">
      <c r="C138" s="10" t="s">
        <v>272</v>
      </c>
      <c r="M138"/>
      <c r="N138" s="1">
        <v>124</v>
      </c>
      <c r="O138" s="1" t="s">
        <v>377</v>
      </c>
      <c r="P138" s="1" t="s">
        <v>607</v>
      </c>
      <c r="Q138" s="1" t="s">
        <v>377</v>
      </c>
      <c r="R138" s="1" t="s">
        <v>377</v>
      </c>
      <c r="S138" s="1" t="s">
        <v>377</v>
      </c>
    </row>
    <row r="139" spans="3:19">
      <c r="C139" s="10" t="s">
        <v>273</v>
      </c>
      <c r="M139"/>
      <c r="N139" s="1">
        <v>125</v>
      </c>
      <c r="O139" s="1" t="s">
        <v>377</v>
      </c>
      <c r="P139" s="1" t="s">
        <v>609</v>
      </c>
      <c r="Q139" s="1" t="s">
        <v>377</v>
      </c>
      <c r="R139" s="1" t="s">
        <v>377</v>
      </c>
      <c r="S139" s="1" t="s">
        <v>610</v>
      </c>
    </row>
    <row r="140" spans="3:19">
      <c r="C140" s="10" t="s">
        <v>274</v>
      </c>
      <c r="M140"/>
      <c r="N140" s="1">
        <v>126</v>
      </c>
      <c r="O140" s="1" t="s">
        <v>377</v>
      </c>
      <c r="P140" s="1" t="s">
        <v>611</v>
      </c>
      <c r="Q140" s="1" t="s">
        <v>377</v>
      </c>
      <c r="R140" s="1" t="s">
        <v>389</v>
      </c>
      <c r="S140" s="1" t="s">
        <v>610</v>
      </c>
    </row>
    <row r="141" spans="3:19">
      <c r="C141" s="10" t="s">
        <v>275</v>
      </c>
      <c r="M141"/>
      <c r="N141" s="1">
        <v>127</v>
      </c>
      <c r="O141" s="1" t="s">
        <v>377</v>
      </c>
      <c r="P141" s="1" t="s">
        <v>615</v>
      </c>
      <c r="Q141" s="1" t="s">
        <v>377</v>
      </c>
      <c r="R141" s="1" t="s">
        <v>377</v>
      </c>
      <c r="S141" s="1" t="s">
        <v>377</v>
      </c>
    </row>
    <row r="142" spans="3:19">
      <c r="C142" s="10" t="s">
        <v>276</v>
      </c>
      <c r="M142"/>
      <c r="N142" s="1">
        <v>130</v>
      </c>
      <c r="O142" s="1" t="s">
        <v>377</v>
      </c>
      <c r="P142" s="1" t="s">
        <v>616</v>
      </c>
      <c r="Q142" s="1" t="s">
        <v>377</v>
      </c>
      <c r="R142" s="1" t="s">
        <v>393</v>
      </c>
      <c r="S142" s="1" t="s">
        <v>610</v>
      </c>
    </row>
    <row r="143" spans="3:19">
      <c r="C143" s="10" t="s">
        <v>277</v>
      </c>
      <c r="M143"/>
      <c r="N143" s="1">
        <v>132</v>
      </c>
      <c r="O143" s="1" t="s">
        <v>377</v>
      </c>
      <c r="P143" s="1" t="s">
        <v>617</v>
      </c>
      <c r="Q143" s="1" t="s">
        <v>377</v>
      </c>
      <c r="R143" s="1" t="s">
        <v>377</v>
      </c>
      <c r="S143" s="1" t="s">
        <v>610</v>
      </c>
    </row>
    <row r="144" spans="3:19">
      <c r="C144" s="10" t="s">
        <v>278</v>
      </c>
      <c r="M144"/>
      <c r="N144" s="1">
        <v>133</v>
      </c>
      <c r="O144" s="1" t="s">
        <v>377</v>
      </c>
      <c r="P144" s="1" t="s">
        <v>617</v>
      </c>
      <c r="Q144" s="1" t="s">
        <v>377</v>
      </c>
      <c r="R144" s="1" t="s">
        <v>389</v>
      </c>
      <c r="S144" s="1" t="s">
        <v>610</v>
      </c>
    </row>
    <row r="145" spans="3:19">
      <c r="C145" s="10" t="s">
        <v>279</v>
      </c>
      <c r="M145"/>
      <c r="N145" s="1">
        <v>136</v>
      </c>
      <c r="O145" s="1" t="s">
        <v>377</v>
      </c>
      <c r="P145" s="1" t="s">
        <v>621</v>
      </c>
      <c r="Q145" s="1" t="s">
        <v>377</v>
      </c>
      <c r="R145" s="1" t="s">
        <v>377</v>
      </c>
      <c r="S145" s="1" t="s">
        <v>610</v>
      </c>
    </row>
    <row r="146" spans="3:19">
      <c r="C146" s="10" t="s">
        <v>280</v>
      </c>
      <c r="M146"/>
      <c r="N146" s="1">
        <v>137</v>
      </c>
      <c r="O146" s="1" t="s">
        <v>377</v>
      </c>
      <c r="P146" s="1" t="s">
        <v>622</v>
      </c>
      <c r="Q146" s="1" t="s">
        <v>377</v>
      </c>
      <c r="R146" s="1" t="s">
        <v>389</v>
      </c>
      <c r="S146" s="1" t="s">
        <v>610</v>
      </c>
    </row>
    <row r="147" spans="3:19">
      <c r="C147" s="10" t="s">
        <v>281</v>
      </c>
      <c r="M147"/>
      <c r="N147" s="1">
        <v>138</v>
      </c>
      <c r="O147" s="1" t="s">
        <v>377</v>
      </c>
      <c r="P147" s="1" t="s">
        <v>627</v>
      </c>
      <c r="Q147" s="1" t="s">
        <v>377</v>
      </c>
      <c r="R147" s="1" t="s">
        <v>377</v>
      </c>
      <c r="S147" s="1" t="s">
        <v>377</v>
      </c>
    </row>
    <row r="148" spans="3:19">
      <c r="C148" s="10" t="s">
        <v>282</v>
      </c>
      <c r="M148"/>
      <c r="N148" s="1">
        <v>139</v>
      </c>
      <c r="O148" s="1" t="s">
        <v>377</v>
      </c>
      <c r="P148" s="1" t="s">
        <v>632</v>
      </c>
      <c r="Q148" s="1" t="s">
        <v>377</v>
      </c>
      <c r="R148" s="1" t="s">
        <v>377</v>
      </c>
      <c r="S148" s="1" t="s">
        <v>633</v>
      </c>
    </row>
    <row r="149" spans="3:19">
      <c r="C149" s="10" t="s">
        <v>283</v>
      </c>
      <c r="M149"/>
      <c r="N149" s="1">
        <v>140</v>
      </c>
      <c r="O149" s="1" t="s">
        <v>377</v>
      </c>
      <c r="P149" s="1" t="s">
        <v>634</v>
      </c>
      <c r="Q149" s="1" t="s">
        <v>377</v>
      </c>
      <c r="R149" s="1" t="s">
        <v>389</v>
      </c>
      <c r="S149" s="1" t="s">
        <v>633</v>
      </c>
    </row>
    <row r="150" spans="3:19">
      <c r="C150" s="10" t="s">
        <v>284</v>
      </c>
      <c r="M150"/>
      <c r="N150" s="1">
        <v>141</v>
      </c>
      <c r="O150" s="1" t="s">
        <v>377</v>
      </c>
      <c r="P150" s="1" t="s">
        <v>639</v>
      </c>
      <c r="Q150" s="1" t="s">
        <v>377</v>
      </c>
      <c r="R150" s="1" t="s">
        <v>377</v>
      </c>
      <c r="S150" s="1" t="s">
        <v>377</v>
      </c>
    </row>
    <row r="151" spans="3:19">
      <c r="C151" s="10" t="s">
        <v>285</v>
      </c>
      <c r="M151"/>
      <c r="N151" s="1">
        <v>142</v>
      </c>
      <c r="O151" s="1" t="s">
        <v>377</v>
      </c>
      <c r="P151" s="1" t="s">
        <v>643</v>
      </c>
      <c r="Q151" s="1" t="s">
        <v>377</v>
      </c>
      <c r="R151" s="1" t="s">
        <v>377</v>
      </c>
      <c r="S151" s="1" t="s">
        <v>377</v>
      </c>
    </row>
    <row r="152" spans="3:19">
      <c r="C152" s="10" t="s">
        <v>286</v>
      </c>
      <c r="M152"/>
      <c r="N152" s="1">
        <v>143</v>
      </c>
      <c r="O152" s="1" t="s">
        <v>377</v>
      </c>
      <c r="P152" s="1" t="s">
        <v>647</v>
      </c>
      <c r="Q152" s="1" t="s">
        <v>377</v>
      </c>
      <c r="R152" s="1" t="s">
        <v>377</v>
      </c>
      <c r="S152" s="1" t="s">
        <v>646</v>
      </c>
    </row>
    <row r="153" spans="3:19">
      <c r="C153" s="10" t="s">
        <v>287</v>
      </c>
      <c r="M153"/>
      <c r="N153" s="1">
        <v>144</v>
      </c>
      <c r="O153" s="1" t="s">
        <v>377</v>
      </c>
      <c r="P153" s="1" t="s">
        <v>648</v>
      </c>
      <c r="Q153" s="1" t="s">
        <v>377</v>
      </c>
      <c r="R153" s="1" t="s">
        <v>377</v>
      </c>
      <c r="S153" s="1" t="s">
        <v>646</v>
      </c>
    </row>
    <row r="154" spans="3:19">
      <c r="C154" s="10" t="s">
        <v>288</v>
      </c>
      <c r="M154"/>
      <c r="N154" s="1">
        <v>145</v>
      </c>
      <c r="O154" s="1" t="s">
        <v>377</v>
      </c>
      <c r="P154" s="1" t="s">
        <v>648</v>
      </c>
      <c r="Q154" s="1" t="s">
        <v>377</v>
      </c>
      <c r="R154" s="1" t="s">
        <v>389</v>
      </c>
      <c r="S154" s="1" t="s">
        <v>646</v>
      </c>
    </row>
    <row r="155" spans="3:19">
      <c r="C155" s="10" t="s">
        <v>289</v>
      </c>
      <c r="M155"/>
      <c r="N155" s="1">
        <v>146</v>
      </c>
      <c r="O155" s="1" t="s">
        <v>377</v>
      </c>
      <c r="P155" s="1" t="s">
        <v>650</v>
      </c>
      <c r="Q155" s="1" t="s">
        <v>377</v>
      </c>
      <c r="R155" s="1" t="s">
        <v>377</v>
      </c>
      <c r="S155" s="1" t="s">
        <v>646</v>
      </c>
    </row>
    <row r="156" spans="3:19">
      <c r="C156" s="10" t="s">
        <v>290</v>
      </c>
      <c r="M156"/>
      <c r="N156" s="1">
        <v>147</v>
      </c>
      <c r="O156" s="1" t="s">
        <v>377</v>
      </c>
      <c r="P156" s="1" t="s">
        <v>650</v>
      </c>
      <c r="Q156" s="1" t="s">
        <v>377</v>
      </c>
      <c r="R156" s="1" t="s">
        <v>389</v>
      </c>
      <c r="S156" s="1" t="s">
        <v>646</v>
      </c>
    </row>
    <row r="157" spans="3:19">
      <c r="C157" s="10" t="s">
        <v>291</v>
      </c>
      <c r="M157"/>
      <c r="N157" s="1">
        <v>148</v>
      </c>
      <c r="O157" s="1" t="s">
        <v>377</v>
      </c>
      <c r="P157" s="1" t="s">
        <v>653</v>
      </c>
      <c r="Q157" s="1" t="s">
        <v>377</v>
      </c>
      <c r="R157" s="1" t="s">
        <v>377</v>
      </c>
      <c r="S157" s="1" t="s">
        <v>646</v>
      </c>
    </row>
    <row r="158" spans="3:19">
      <c r="C158" s="10" t="s">
        <v>292</v>
      </c>
      <c r="M158"/>
      <c r="N158" s="1">
        <v>149</v>
      </c>
      <c r="O158" s="1" t="s">
        <v>377</v>
      </c>
      <c r="P158" s="1" t="s">
        <v>654</v>
      </c>
      <c r="Q158" s="1" t="s">
        <v>377</v>
      </c>
      <c r="R158" s="1" t="s">
        <v>389</v>
      </c>
      <c r="S158" s="1" t="s">
        <v>646</v>
      </c>
    </row>
    <row r="159" spans="3:19">
      <c r="C159" s="10" t="s">
        <v>293</v>
      </c>
      <c r="M159"/>
      <c r="N159" s="1">
        <v>150</v>
      </c>
      <c r="O159" s="1" t="s">
        <v>377</v>
      </c>
      <c r="P159" s="1" t="s">
        <v>655</v>
      </c>
      <c r="Q159" s="1" t="s">
        <v>377</v>
      </c>
      <c r="R159" s="1" t="s">
        <v>389</v>
      </c>
      <c r="S159" s="1" t="s">
        <v>646</v>
      </c>
    </row>
    <row r="160" spans="3:19">
      <c r="C160" s="10" t="s">
        <v>294</v>
      </c>
      <c r="M160"/>
      <c r="N160" s="1">
        <v>151</v>
      </c>
      <c r="O160" s="1" t="s">
        <v>377</v>
      </c>
      <c r="P160" s="1" t="s">
        <v>656</v>
      </c>
      <c r="Q160" s="1" t="s">
        <v>377</v>
      </c>
      <c r="R160" s="1" t="s">
        <v>389</v>
      </c>
      <c r="S160" s="1" t="s">
        <v>646</v>
      </c>
    </row>
    <row r="161" spans="3:19">
      <c r="C161" s="10" t="s">
        <v>295</v>
      </c>
      <c r="M161"/>
      <c r="N161" s="1">
        <v>152</v>
      </c>
      <c r="O161" s="1" t="s">
        <v>377</v>
      </c>
      <c r="P161" s="1" t="s">
        <v>657</v>
      </c>
      <c r="Q161" s="1" t="s">
        <v>377</v>
      </c>
      <c r="R161" s="1" t="s">
        <v>377</v>
      </c>
      <c r="S161" s="1" t="s">
        <v>646</v>
      </c>
    </row>
    <row r="162" spans="3:19">
      <c r="C162" s="10" t="s">
        <v>296</v>
      </c>
      <c r="M162"/>
      <c r="N162" s="1">
        <v>153</v>
      </c>
      <c r="O162" s="1" t="s">
        <v>377</v>
      </c>
      <c r="P162" s="1" t="s">
        <v>657</v>
      </c>
      <c r="Q162" s="1" t="s">
        <v>377</v>
      </c>
      <c r="R162" s="1" t="s">
        <v>389</v>
      </c>
      <c r="S162" s="1" t="s">
        <v>646</v>
      </c>
    </row>
    <row r="163" spans="3:19">
      <c r="C163" s="10" t="s">
        <v>297</v>
      </c>
      <c r="M163"/>
      <c r="N163" s="1">
        <v>154</v>
      </c>
      <c r="O163" s="1" t="s">
        <v>377</v>
      </c>
      <c r="P163" s="1" t="s">
        <v>658</v>
      </c>
      <c r="Q163" s="1" t="s">
        <v>377</v>
      </c>
      <c r="R163" s="1" t="s">
        <v>389</v>
      </c>
      <c r="S163" s="1" t="s">
        <v>646</v>
      </c>
    </row>
    <row r="164" spans="3:19">
      <c r="C164" s="10" t="s">
        <v>298</v>
      </c>
      <c r="M164"/>
      <c r="N164" s="1">
        <v>155</v>
      </c>
      <c r="O164" s="1" t="s">
        <v>377</v>
      </c>
      <c r="P164" s="1" t="s">
        <v>224</v>
      </c>
      <c r="Q164" s="1" t="s">
        <v>377</v>
      </c>
      <c r="R164" s="1" t="s">
        <v>389</v>
      </c>
      <c r="S164" s="1" t="s">
        <v>646</v>
      </c>
    </row>
    <row r="165" spans="3:19">
      <c r="C165" s="10" t="s">
        <v>299</v>
      </c>
      <c r="M165"/>
      <c r="N165" s="1">
        <v>156</v>
      </c>
      <c r="O165" s="1" t="s">
        <v>377</v>
      </c>
      <c r="P165" s="1" t="s">
        <v>225</v>
      </c>
      <c r="Q165" s="1" t="s">
        <v>377</v>
      </c>
      <c r="R165" s="1" t="s">
        <v>389</v>
      </c>
      <c r="S165" s="1" t="s">
        <v>646</v>
      </c>
    </row>
    <row r="166" spans="3:19">
      <c r="C166" s="10" t="s">
        <v>300</v>
      </c>
      <c r="M166"/>
      <c r="N166" s="1">
        <v>157</v>
      </c>
      <c r="O166" s="1" t="s">
        <v>377</v>
      </c>
      <c r="P166" s="1" t="s">
        <v>226</v>
      </c>
      <c r="Q166" s="1" t="s">
        <v>377</v>
      </c>
      <c r="R166" s="1" t="s">
        <v>389</v>
      </c>
      <c r="S166" s="1" t="s">
        <v>646</v>
      </c>
    </row>
    <row r="167" spans="3:19">
      <c r="C167" s="10" t="s">
        <v>301</v>
      </c>
      <c r="M167"/>
      <c r="N167" s="1">
        <v>158</v>
      </c>
      <c r="O167" s="1" t="s">
        <v>377</v>
      </c>
      <c r="P167" s="1" t="s">
        <v>227</v>
      </c>
      <c r="Q167" s="1" t="s">
        <v>377</v>
      </c>
      <c r="R167" s="1" t="s">
        <v>389</v>
      </c>
      <c r="S167" s="1" t="s">
        <v>646</v>
      </c>
    </row>
    <row r="168" spans="3:19">
      <c r="C168" s="10" t="s">
        <v>302</v>
      </c>
      <c r="M168"/>
      <c r="N168" s="1">
        <v>161</v>
      </c>
      <c r="O168" s="1" t="s">
        <v>377</v>
      </c>
      <c r="P168" s="1" t="s">
        <v>228</v>
      </c>
      <c r="Q168" s="1" t="s">
        <v>377</v>
      </c>
      <c r="R168" s="1" t="s">
        <v>389</v>
      </c>
      <c r="S168" s="1" t="s">
        <v>646</v>
      </c>
    </row>
    <row r="169" spans="3:19">
      <c r="C169" s="10" t="s">
        <v>303</v>
      </c>
      <c r="M169"/>
      <c r="N169" s="1">
        <v>162</v>
      </c>
      <c r="O169" s="1" t="s">
        <v>377</v>
      </c>
      <c r="P169" s="1" t="s">
        <v>229</v>
      </c>
      <c r="Q169" s="1" t="s">
        <v>377</v>
      </c>
      <c r="R169" s="1" t="s">
        <v>389</v>
      </c>
      <c r="S169" s="1" t="s">
        <v>646</v>
      </c>
    </row>
    <row r="170" spans="3:19">
      <c r="C170" s="10" t="s">
        <v>304</v>
      </c>
      <c r="M170"/>
      <c r="N170" s="1">
        <v>163</v>
      </c>
      <c r="O170" s="1" t="s">
        <v>377</v>
      </c>
      <c r="P170" s="1" t="s">
        <v>39</v>
      </c>
      <c r="Q170" s="1" t="s">
        <v>377</v>
      </c>
      <c r="R170" s="1" t="s">
        <v>389</v>
      </c>
      <c r="S170" s="1" t="s">
        <v>646</v>
      </c>
    </row>
    <row r="171" spans="3:19">
      <c r="C171" s="10" t="s">
        <v>305</v>
      </c>
      <c r="M171"/>
      <c r="N171" s="1">
        <v>166</v>
      </c>
      <c r="O171" s="1" t="s">
        <v>377</v>
      </c>
      <c r="P171" s="1" t="s">
        <v>40</v>
      </c>
      <c r="Q171" s="1" t="s">
        <v>377</v>
      </c>
      <c r="R171" s="1" t="s">
        <v>377</v>
      </c>
      <c r="S171" s="1" t="s">
        <v>646</v>
      </c>
    </row>
    <row r="172" spans="3:19">
      <c r="C172" s="10" t="s">
        <v>306</v>
      </c>
      <c r="M172"/>
      <c r="N172" s="1">
        <v>167</v>
      </c>
      <c r="O172" s="1" t="s">
        <v>377</v>
      </c>
      <c r="P172" s="1" t="s">
        <v>40</v>
      </c>
      <c r="Q172" s="1" t="s">
        <v>377</v>
      </c>
      <c r="R172" s="1" t="s">
        <v>389</v>
      </c>
      <c r="S172" s="1" t="s">
        <v>646</v>
      </c>
    </row>
    <row r="173" spans="3:19">
      <c r="C173" s="10" t="s">
        <v>307</v>
      </c>
      <c r="M173"/>
      <c r="N173" s="1">
        <v>168</v>
      </c>
      <c r="O173" s="1" t="s">
        <v>377</v>
      </c>
      <c r="P173" s="1" t="s">
        <v>41</v>
      </c>
      <c r="Q173" s="1" t="s">
        <v>377</v>
      </c>
      <c r="R173" s="1" t="s">
        <v>377</v>
      </c>
      <c r="S173" s="1" t="s">
        <v>646</v>
      </c>
    </row>
    <row r="174" spans="3:19">
      <c r="C174" s="10" t="s">
        <v>308</v>
      </c>
      <c r="M174"/>
      <c r="N174" s="1">
        <v>169</v>
      </c>
      <c r="O174" s="1" t="s">
        <v>377</v>
      </c>
      <c r="P174" s="1" t="s">
        <v>41</v>
      </c>
      <c r="Q174" s="1" t="s">
        <v>377</v>
      </c>
      <c r="R174" s="1" t="s">
        <v>389</v>
      </c>
      <c r="S174" s="1" t="s">
        <v>646</v>
      </c>
    </row>
    <row r="175" spans="3:19">
      <c r="C175" s="10" t="s">
        <v>309</v>
      </c>
      <c r="M175"/>
      <c r="N175" s="1">
        <v>170</v>
      </c>
      <c r="O175" s="1" t="s">
        <v>377</v>
      </c>
      <c r="P175" s="1" t="s">
        <v>42</v>
      </c>
      <c r="Q175" s="1" t="s">
        <v>377</v>
      </c>
      <c r="R175" s="1" t="s">
        <v>377</v>
      </c>
      <c r="S175" s="1" t="s">
        <v>646</v>
      </c>
    </row>
    <row r="176" spans="3:19">
      <c r="C176" s="10" t="s">
        <v>310</v>
      </c>
      <c r="M176"/>
      <c r="N176" s="1">
        <v>171</v>
      </c>
      <c r="O176" s="1" t="s">
        <v>377</v>
      </c>
      <c r="P176" s="1" t="s">
        <v>42</v>
      </c>
      <c r="Q176" s="1" t="s">
        <v>377</v>
      </c>
      <c r="R176" s="1" t="s">
        <v>389</v>
      </c>
      <c r="S176" s="1" t="s">
        <v>646</v>
      </c>
    </row>
    <row r="177" spans="3:19">
      <c r="C177" s="10" t="s">
        <v>311</v>
      </c>
      <c r="M177"/>
      <c r="N177" s="1">
        <v>173</v>
      </c>
      <c r="O177" s="1" t="s">
        <v>377</v>
      </c>
      <c r="P177" s="1" t="s">
        <v>43</v>
      </c>
      <c r="Q177" s="1" t="s">
        <v>377</v>
      </c>
      <c r="R177" s="1" t="s">
        <v>377</v>
      </c>
      <c r="S177" s="1" t="s">
        <v>646</v>
      </c>
    </row>
    <row r="178" spans="3:19">
      <c r="C178" s="10" t="s">
        <v>312</v>
      </c>
      <c r="M178"/>
      <c r="N178" s="1">
        <v>174</v>
      </c>
      <c r="O178" s="1" t="s">
        <v>377</v>
      </c>
      <c r="P178" s="1" t="s">
        <v>43</v>
      </c>
      <c r="Q178" s="1" t="s">
        <v>377</v>
      </c>
      <c r="R178" s="1" t="s">
        <v>389</v>
      </c>
      <c r="S178" s="1" t="s">
        <v>646</v>
      </c>
    </row>
    <row r="179" spans="3:19">
      <c r="C179" s="10" t="s">
        <v>313</v>
      </c>
      <c r="M179"/>
      <c r="N179" s="1">
        <v>175</v>
      </c>
      <c r="O179" s="1" t="s">
        <v>377</v>
      </c>
      <c r="P179" s="1" t="s">
        <v>54</v>
      </c>
      <c r="Q179" s="1" t="s">
        <v>377</v>
      </c>
      <c r="R179" s="1" t="s">
        <v>389</v>
      </c>
      <c r="S179" s="1" t="s">
        <v>646</v>
      </c>
    </row>
    <row r="180" spans="3:19">
      <c r="C180" s="10" t="s">
        <v>314</v>
      </c>
      <c r="M180"/>
      <c r="N180" s="1">
        <v>176</v>
      </c>
      <c r="O180" s="1" t="s">
        <v>377</v>
      </c>
      <c r="P180" s="1" t="s">
        <v>55</v>
      </c>
      <c r="Q180" s="1" t="s">
        <v>377</v>
      </c>
      <c r="R180" s="1" t="s">
        <v>389</v>
      </c>
      <c r="S180" s="1" t="s">
        <v>646</v>
      </c>
    </row>
    <row r="181" spans="3:19">
      <c r="C181" s="10" t="s">
        <v>315</v>
      </c>
      <c r="M181"/>
      <c r="N181" s="1">
        <v>177</v>
      </c>
      <c r="O181" s="1" t="s">
        <v>377</v>
      </c>
      <c r="P181" s="1" t="s">
        <v>56</v>
      </c>
      <c r="Q181" s="1" t="s">
        <v>377</v>
      </c>
      <c r="R181" s="1" t="s">
        <v>377</v>
      </c>
      <c r="S181" s="1" t="s">
        <v>646</v>
      </c>
    </row>
    <row r="182" spans="3:19">
      <c r="C182" s="10" t="s">
        <v>316</v>
      </c>
      <c r="M182"/>
      <c r="N182" s="1">
        <v>178</v>
      </c>
      <c r="O182" s="1" t="s">
        <v>377</v>
      </c>
      <c r="P182" s="1" t="s">
        <v>56</v>
      </c>
      <c r="Q182" s="1" t="s">
        <v>377</v>
      </c>
      <c r="R182" s="1" t="s">
        <v>389</v>
      </c>
      <c r="S182" s="1" t="s">
        <v>646</v>
      </c>
    </row>
    <row r="183" spans="3:19">
      <c r="C183" s="10" t="s">
        <v>317</v>
      </c>
      <c r="M183"/>
      <c r="N183" s="1">
        <v>179</v>
      </c>
      <c r="O183" s="1" t="s">
        <v>377</v>
      </c>
      <c r="P183" s="1" t="s">
        <v>57</v>
      </c>
      <c r="Q183" s="1" t="s">
        <v>377</v>
      </c>
      <c r="R183" s="1" t="s">
        <v>389</v>
      </c>
      <c r="S183" s="1" t="s">
        <v>646</v>
      </c>
    </row>
    <row r="184" spans="3:19">
      <c r="C184" s="10" t="s">
        <v>318</v>
      </c>
      <c r="M184"/>
      <c r="N184" s="1">
        <v>180</v>
      </c>
      <c r="O184" s="1" t="s">
        <v>377</v>
      </c>
      <c r="P184" s="1" t="s">
        <v>58</v>
      </c>
      <c r="Q184" s="1" t="s">
        <v>377</v>
      </c>
      <c r="R184" s="1" t="s">
        <v>389</v>
      </c>
      <c r="S184" s="1" t="s">
        <v>646</v>
      </c>
    </row>
    <row r="185" spans="3:19">
      <c r="C185" s="10" t="s">
        <v>319</v>
      </c>
      <c r="M185"/>
      <c r="N185" s="1">
        <v>181</v>
      </c>
      <c r="O185" s="1" t="s">
        <v>377</v>
      </c>
      <c r="P185" s="1" t="s">
        <v>59</v>
      </c>
      <c r="Q185" s="1" t="s">
        <v>377</v>
      </c>
      <c r="R185" s="1" t="s">
        <v>389</v>
      </c>
      <c r="S185" s="1" t="s">
        <v>646</v>
      </c>
    </row>
    <row r="186" spans="3:19">
      <c r="C186" s="10" t="s">
        <v>320</v>
      </c>
      <c r="M186"/>
      <c r="N186" s="1">
        <v>182</v>
      </c>
      <c r="O186" s="1" t="s">
        <v>377</v>
      </c>
      <c r="P186" s="1" t="s">
        <v>60</v>
      </c>
      <c r="Q186" s="1" t="s">
        <v>377</v>
      </c>
      <c r="R186" s="1" t="s">
        <v>377</v>
      </c>
      <c r="S186" s="1" t="s">
        <v>646</v>
      </c>
    </row>
    <row r="187" spans="3:19">
      <c r="C187" s="10" t="s">
        <v>321</v>
      </c>
      <c r="M187"/>
      <c r="N187" s="1">
        <v>183</v>
      </c>
      <c r="O187" s="1" t="s">
        <v>377</v>
      </c>
      <c r="P187" s="1" t="s">
        <v>60</v>
      </c>
      <c r="Q187" s="1" t="s">
        <v>377</v>
      </c>
      <c r="R187" s="1" t="s">
        <v>389</v>
      </c>
      <c r="S187" s="1" t="s">
        <v>646</v>
      </c>
    </row>
    <row r="188" spans="3:19">
      <c r="C188" s="10" t="s">
        <v>322</v>
      </c>
      <c r="M188"/>
      <c r="N188" s="1">
        <v>184</v>
      </c>
      <c r="O188" s="1" t="s">
        <v>377</v>
      </c>
      <c r="P188" s="1" t="s">
        <v>61</v>
      </c>
      <c r="Q188" s="1" t="s">
        <v>377</v>
      </c>
      <c r="R188" s="1" t="s">
        <v>377</v>
      </c>
      <c r="S188" s="1" t="s">
        <v>646</v>
      </c>
    </row>
    <row r="189" spans="3:19">
      <c r="C189" s="10" t="s">
        <v>323</v>
      </c>
      <c r="M189"/>
      <c r="N189" s="1">
        <v>185</v>
      </c>
      <c r="O189" s="1" t="s">
        <v>377</v>
      </c>
      <c r="P189" s="1" t="s">
        <v>62</v>
      </c>
      <c r="Q189" s="1" t="s">
        <v>377</v>
      </c>
      <c r="R189" s="1" t="s">
        <v>377</v>
      </c>
      <c r="S189" s="1" t="s">
        <v>646</v>
      </c>
    </row>
    <row r="190" spans="3:19">
      <c r="C190" s="10" t="s">
        <v>324</v>
      </c>
      <c r="M190"/>
      <c r="N190" s="1">
        <v>186</v>
      </c>
      <c r="O190" s="1" t="s">
        <v>377</v>
      </c>
      <c r="P190" s="1" t="s">
        <v>62</v>
      </c>
      <c r="Q190" s="1" t="s">
        <v>377</v>
      </c>
      <c r="R190" s="1" t="s">
        <v>389</v>
      </c>
      <c r="S190" s="1" t="s">
        <v>646</v>
      </c>
    </row>
    <row r="191" spans="3:19">
      <c r="C191" s="10" t="s">
        <v>325</v>
      </c>
      <c r="M191"/>
      <c r="N191" s="1">
        <v>187</v>
      </c>
      <c r="O191" s="1" t="s">
        <v>377</v>
      </c>
      <c r="P191" s="1" t="s">
        <v>63</v>
      </c>
      <c r="Q191" s="1" t="s">
        <v>377</v>
      </c>
      <c r="R191" s="1" t="s">
        <v>377</v>
      </c>
      <c r="S191" s="1" t="s">
        <v>646</v>
      </c>
    </row>
    <row r="192" spans="3:19">
      <c r="C192" s="10" t="s">
        <v>326</v>
      </c>
      <c r="M192"/>
      <c r="N192" s="1">
        <v>188</v>
      </c>
      <c r="O192" s="1" t="s">
        <v>377</v>
      </c>
      <c r="P192" s="1" t="s">
        <v>63</v>
      </c>
      <c r="Q192" s="1" t="s">
        <v>377</v>
      </c>
      <c r="R192" s="1" t="s">
        <v>389</v>
      </c>
      <c r="S192" s="1" t="s">
        <v>646</v>
      </c>
    </row>
    <row r="193" spans="3:19">
      <c r="C193" s="10" t="s">
        <v>327</v>
      </c>
      <c r="M193"/>
      <c r="N193" s="1">
        <v>189</v>
      </c>
      <c r="O193" s="1" t="s">
        <v>377</v>
      </c>
      <c r="P193" s="1" t="s">
        <v>64</v>
      </c>
      <c r="Q193" s="1" t="s">
        <v>377</v>
      </c>
      <c r="R193" s="1" t="s">
        <v>377</v>
      </c>
      <c r="S193" s="1" t="s">
        <v>646</v>
      </c>
    </row>
    <row r="194" spans="3:19">
      <c r="C194" s="10" t="s">
        <v>328</v>
      </c>
      <c r="M194"/>
      <c r="N194" s="1">
        <v>190</v>
      </c>
      <c r="O194" s="1" t="s">
        <v>377</v>
      </c>
      <c r="P194" s="1" t="s">
        <v>64</v>
      </c>
      <c r="Q194" s="1" t="s">
        <v>377</v>
      </c>
      <c r="R194" s="1" t="s">
        <v>389</v>
      </c>
      <c r="S194" s="1" t="s">
        <v>646</v>
      </c>
    </row>
    <row r="195" spans="3:19">
      <c r="C195" s="10" t="s">
        <v>329</v>
      </c>
      <c r="M195"/>
      <c r="N195" s="1">
        <v>191</v>
      </c>
      <c r="O195" s="1" t="s">
        <v>377</v>
      </c>
      <c r="P195" s="1" t="s">
        <v>66</v>
      </c>
      <c r="Q195" s="1" t="s">
        <v>377</v>
      </c>
      <c r="R195" s="1" t="s">
        <v>377</v>
      </c>
      <c r="S195" s="1" t="s">
        <v>646</v>
      </c>
    </row>
    <row r="196" spans="3:19">
      <c r="C196" s="10" t="s">
        <v>330</v>
      </c>
      <c r="M196"/>
      <c r="N196" s="1">
        <v>192</v>
      </c>
      <c r="O196" s="1" t="s">
        <v>377</v>
      </c>
      <c r="P196" s="1" t="s">
        <v>66</v>
      </c>
      <c r="Q196" s="1" t="s">
        <v>377</v>
      </c>
      <c r="R196" s="1" t="s">
        <v>389</v>
      </c>
      <c r="S196" s="1" t="s">
        <v>646</v>
      </c>
    </row>
    <row r="197" spans="3:19">
      <c r="C197" s="10" t="s">
        <v>331</v>
      </c>
      <c r="M197"/>
      <c r="N197" s="1">
        <v>193</v>
      </c>
      <c r="O197" s="1" t="s">
        <v>377</v>
      </c>
      <c r="P197" s="1" t="s">
        <v>67</v>
      </c>
      <c r="Q197" s="1" t="s">
        <v>377</v>
      </c>
      <c r="R197" s="1" t="s">
        <v>377</v>
      </c>
      <c r="S197" s="1" t="s">
        <v>646</v>
      </c>
    </row>
    <row r="198" spans="3:19">
      <c r="C198" s="10" t="s">
        <v>332</v>
      </c>
      <c r="M198"/>
      <c r="N198" s="1">
        <v>194</v>
      </c>
      <c r="O198" s="1" t="s">
        <v>377</v>
      </c>
      <c r="P198" s="1" t="s">
        <v>67</v>
      </c>
      <c r="Q198" s="1" t="s">
        <v>377</v>
      </c>
      <c r="R198" s="1" t="s">
        <v>389</v>
      </c>
      <c r="S198" s="1" t="s">
        <v>646</v>
      </c>
    </row>
    <row r="199" spans="3:19">
      <c r="C199" s="10" t="s">
        <v>333</v>
      </c>
      <c r="M199"/>
      <c r="N199" s="1">
        <v>195</v>
      </c>
      <c r="O199" s="1" t="s">
        <v>377</v>
      </c>
      <c r="P199" s="1" t="s">
        <v>68</v>
      </c>
      <c r="Q199" s="1" t="s">
        <v>377</v>
      </c>
      <c r="R199" s="1" t="s">
        <v>377</v>
      </c>
      <c r="S199" s="1" t="s">
        <v>646</v>
      </c>
    </row>
    <row r="200" spans="3:19">
      <c r="C200" s="10" t="s">
        <v>334</v>
      </c>
      <c r="M200"/>
      <c r="N200" s="1">
        <v>196</v>
      </c>
      <c r="O200" s="1" t="s">
        <v>377</v>
      </c>
      <c r="P200" s="1" t="s">
        <v>68</v>
      </c>
      <c r="Q200" s="1" t="s">
        <v>377</v>
      </c>
      <c r="R200" s="1" t="s">
        <v>389</v>
      </c>
      <c r="S200" s="1" t="s">
        <v>646</v>
      </c>
    </row>
    <row r="201" spans="3:19">
      <c r="C201" s="10" t="s">
        <v>335</v>
      </c>
      <c r="M201"/>
      <c r="N201" s="1">
        <v>197</v>
      </c>
      <c r="O201" s="1" t="s">
        <v>377</v>
      </c>
      <c r="P201" s="1" t="s">
        <v>69</v>
      </c>
      <c r="Q201" s="1" t="s">
        <v>377</v>
      </c>
      <c r="R201" s="1" t="s">
        <v>377</v>
      </c>
      <c r="S201" s="1" t="s">
        <v>646</v>
      </c>
    </row>
    <row r="202" spans="3:19">
      <c r="C202" s="10" t="s">
        <v>336</v>
      </c>
      <c r="M202"/>
      <c r="N202" s="1">
        <v>198</v>
      </c>
      <c r="O202" s="1" t="s">
        <v>377</v>
      </c>
      <c r="P202" s="1" t="s">
        <v>69</v>
      </c>
      <c r="Q202" s="1" t="s">
        <v>377</v>
      </c>
      <c r="R202" s="1" t="s">
        <v>389</v>
      </c>
      <c r="S202" s="1" t="s">
        <v>646</v>
      </c>
    </row>
    <row r="203" spans="3:19">
      <c r="C203" s="10" t="s">
        <v>337</v>
      </c>
      <c r="M203"/>
      <c r="N203" s="1">
        <v>199</v>
      </c>
      <c r="O203" s="1" t="s">
        <v>377</v>
      </c>
      <c r="P203" s="1" t="s">
        <v>70</v>
      </c>
      <c r="Q203" s="1" t="s">
        <v>377</v>
      </c>
      <c r="R203" s="1" t="s">
        <v>377</v>
      </c>
      <c r="S203" s="1" t="s">
        <v>646</v>
      </c>
    </row>
    <row r="204" spans="3:19">
      <c r="C204" s="10" t="s">
        <v>338</v>
      </c>
      <c r="M204"/>
      <c r="N204" s="1">
        <v>200</v>
      </c>
      <c r="O204" s="1" t="s">
        <v>377</v>
      </c>
      <c r="P204" s="1" t="s">
        <v>70</v>
      </c>
      <c r="Q204" s="1" t="s">
        <v>377</v>
      </c>
      <c r="R204" s="1" t="s">
        <v>389</v>
      </c>
      <c r="S204" s="1" t="s">
        <v>646</v>
      </c>
    </row>
    <row r="205" spans="3:19">
      <c r="C205" s="10" t="s">
        <v>339</v>
      </c>
      <c r="M205"/>
      <c r="N205" s="1">
        <v>201</v>
      </c>
      <c r="O205" s="1" t="s">
        <v>377</v>
      </c>
      <c r="P205" s="1" t="s">
        <v>71</v>
      </c>
      <c r="Q205" s="1" t="s">
        <v>377</v>
      </c>
      <c r="R205" s="1" t="s">
        <v>377</v>
      </c>
      <c r="S205" s="1" t="s">
        <v>646</v>
      </c>
    </row>
    <row r="206" spans="3:19">
      <c r="C206" s="10" t="s">
        <v>340</v>
      </c>
      <c r="M206"/>
      <c r="N206" s="1">
        <v>202</v>
      </c>
      <c r="O206" s="1" t="s">
        <v>377</v>
      </c>
      <c r="P206" s="1" t="s">
        <v>71</v>
      </c>
      <c r="Q206" s="1" t="s">
        <v>377</v>
      </c>
      <c r="R206" s="1" t="s">
        <v>389</v>
      </c>
      <c r="S206" s="1" t="s">
        <v>646</v>
      </c>
    </row>
    <row r="207" spans="3:19">
      <c r="C207" s="10" t="s">
        <v>341</v>
      </c>
      <c r="M207"/>
      <c r="N207" s="1">
        <v>203</v>
      </c>
      <c r="O207" s="1" t="s">
        <v>377</v>
      </c>
      <c r="P207" s="1" t="s">
        <v>73</v>
      </c>
      <c r="Q207" s="1" t="s">
        <v>377</v>
      </c>
      <c r="R207" s="1" t="s">
        <v>377</v>
      </c>
      <c r="S207" s="1" t="s">
        <v>646</v>
      </c>
    </row>
    <row r="208" spans="3:19">
      <c r="C208" s="10" t="s">
        <v>342</v>
      </c>
      <c r="M208"/>
      <c r="N208" s="1">
        <v>204</v>
      </c>
      <c r="O208" s="1" t="s">
        <v>377</v>
      </c>
      <c r="P208" s="1" t="s">
        <v>73</v>
      </c>
      <c r="Q208" s="1" t="s">
        <v>377</v>
      </c>
      <c r="R208" s="1" t="s">
        <v>389</v>
      </c>
      <c r="S208" s="1" t="s">
        <v>646</v>
      </c>
    </row>
    <row r="209" spans="3:19">
      <c r="C209" s="10" t="s">
        <v>343</v>
      </c>
      <c r="M209"/>
      <c r="N209" s="1">
        <v>205</v>
      </c>
      <c r="O209" s="1" t="s">
        <v>377</v>
      </c>
      <c r="P209" s="1" t="s">
        <v>74</v>
      </c>
      <c r="Q209" s="1" t="s">
        <v>377</v>
      </c>
      <c r="R209" s="1" t="s">
        <v>377</v>
      </c>
      <c r="S209" s="1" t="s">
        <v>646</v>
      </c>
    </row>
    <row r="210" spans="3:19">
      <c r="C210" s="10" t="s">
        <v>344</v>
      </c>
      <c r="M210"/>
      <c r="N210" s="1">
        <v>206</v>
      </c>
      <c r="O210" s="1" t="s">
        <v>377</v>
      </c>
      <c r="P210" s="1" t="s">
        <v>74</v>
      </c>
      <c r="Q210" s="1" t="s">
        <v>377</v>
      </c>
      <c r="R210" s="1" t="s">
        <v>389</v>
      </c>
      <c r="S210" s="1" t="s">
        <v>646</v>
      </c>
    </row>
    <row r="211" spans="3:19">
      <c r="C211" s="10" t="s">
        <v>345</v>
      </c>
      <c r="M211"/>
      <c r="N211" s="1">
        <v>207</v>
      </c>
      <c r="O211" s="1" t="s">
        <v>377</v>
      </c>
      <c r="P211" s="1" t="s">
        <v>75</v>
      </c>
      <c r="Q211" s="1" t="s">
        <v>377</v>
      </c>
      <c r="R211" s="1" t="s">
        <v>377</v>
      </c>
      <c r="S211" s="1" t="s">
        <v>646</v>
      </c>
    </row>
    <row r="212" spans="3:19">
      <c r="C212" s="10" t="s">
        <v>346</v>
      </c>
      <c r="M212"/>
      <c r="N212" s="1">
        <v>208</v>
      </c>
      <c r="O212" s="1" t="s">
        <v>377</v>
      </c>
      <c r="P212" s="1" t="s">
        <v>75</v>
      </c>
      <c r="Q212" s="1" t="s">
        <v>377</v>
      </c>
      <c r="R212" s="1" t="s">
        <v>389</v>
      </c>
      <c r="S212" s="1" t="s">
        <v>646</v>
      </c>
    </row>
    <row r="213" spans="3:19">
      <c r="C213" s="10" t="s">
        <v>659</v>
      </c>
      <c r="M213"/>
      <c r="N213" s="1">
        <v>209</v>
      </c>
      <c r="O213" s="1" t="s">
        <v>377</v>
      </c>
      <c r="P213" s="1" t="s">
        <v>76</v>
      </c>
      <c r="Q213" s="1" t="s">
        <v>377</v>
      </c>
      <c r="R213" s="1" t="s">
        <v>377</v>
      </c>
      <c r="S213" s="1" t="s">
        <v>646</v>
      </c>
    </row>
    <row r="214" spans="3:19">
      <c r="C214" s="10" t="s">
        <v>660</v>
      </c>
      <c r="M214"/>
      <c r="N214" s="1">
        <v>210</v>
      </c>
      <c r="O214" s="1" t="s">
        <v>377</v>
      </c>
      <c r="P214" s="1" t="s">
        <v>76</v>
      </c>
      <c r="Q214" s="1" t="s">
        <v>377</v>
      </c>
      <c r="R214" s="1" t="s">
        <v>389</v>
      </c>
      <c r="S214" s="1" t="s">
        <v>646</v>
      </c>
    </row>
    <row r="215" spans="3:19">
      <c r="C215" s="10" t="s">
        <v>661</v>
      </c>
      <c r="M215"/>
      <c r="N215" s="1">
        <v>211</v>
      </c>
      <c r="O215" s="1" t="s">
        <v>377</v>
      </c>
      <c r="P215" s="1" t="s">
        <v>77</v>
      </c>
      <c r="Q215" s="1" t="s">
        <v>377</v>
      </c>
      <c r="R215" s="1" t="s">
        <v>377</v>
      </c>
      <c r="S215" s="1" t="s">
        <v>646</v>
      </c>
    </row>
    <row r="216" spans="3:19">
      <c r="C216" s="10" t="s">
        <v>662</v>
      </c>
      <c r="M216"/>
      <c r="N216" s="1">
        <v>212</v>
      </c>
      <c r="O216" s="1" t="s">
        <v>377</v>
      </c>
      <c r="P216" s="1" t="s">
        <v>77</v>
      </c>
      <c r="Q216" s="1" t="s">
        <v>377</v>
      </c>
      <c r="R216" s="1" t="s">
        <v>389</v>
      </c>
      <c r="S216" s="1" t="s">
        <v>646</v>
      </c>
    </row>
    <row r="217" spans="3:19">
      <c r="C217" s="10" t="s">
        <v>663</v>
      </c>
      <c r="M217"/>
      <c r="N217" s="1">
        <v>213</v>
      </c>
      <c r="O217" s="1" t="s">
        <v>377</v>
      </c>
      <c r="P217" s="1" t="s">
        <v>78</v>
      </c>
      <c r="Q217" s="1" t="s">
        <v>377</v>
      </c>
      <c r="R217" s="1" t="s">
        <v>389</v>
      </c>
      <c r="S217" s="1" t="s">
        <v>646</v>
      </c>
    </row>
    <row r="218" spans="3:19">
      <c r="C218" s="10" t="s">
        <v>664</v>
      </c>
      <c r="M218"/>
      <c r="N218" s="1">
        <v>214</v>
      </c>
      <c r="O218" s="1" t="s">
        <v>377</v>
      </c>
      <c r="P218" s="1" t="s">
        <v>79</v>
      </c>
      <c r="Q218" s="1" t="s">
        <v>377</v>
      </c>
      <c r="R218" s="1" t="s">
        <v>389</v>
      </c>
      <c r="S218" s="1" t="s">
        <v>646</v>
      </c>
    </row>
    <row r="219" spans="3:19">
      <c r="C219" s="10" t="s">
        <v>665</v>
      </c>
      <c r="M219"/>
      <c r="N219" s="1">
        <v>215</v>
      </c>
      <c r="O219" s="1" t="s">
        <v>377</v>
      </c>
      <c r="P219" s="1" t="s">
        <v>80</v>
      </c>
      <c r="Q219" s="1" t="s">
        <v>377</v>
      </c>
      <c r="R219" s="1" t="s">
        <v>389</v>
      </c>
      <c r="S219" s="1" t="s">
        <v>646</v>
      </c>
    </row>
    <row r="220" spans="3:19">
      <c r="C220" s="10" t="s">
        <v>666</v>
      </c>
      <c r="M220"/>
      <c r="N220" s="1">
        <v>216</v>
      </c>
      <c r="O220" s="1" t="s">
        <v>377</v>
      </c>
      <c r="P220" s="1" t="s">
        <v>81</v>
      </c>
      <c r="Q220" s="1" t="s">
        <v>377</v>
      </c>
      <c r="R220" s="1" t="s">
        <v>389</v>
      </c>
      <c r="S220" s="1" t="s">
        <v>646</v>
      </c>
    </row>
    <row r="221" spans="3:19">
      <c r="C221" s="10" t="s">
        <v>667</v>
      </c>
      <c r="M221"/>
      <c r="N221" s="1">
        <v>217</v>
      </c>
      <c r="O221" s="1" t="s">
        <v>377</v>
      </c>
      <c r="P221" s="1" t="s">
        <v>82</v>
      </c>
      <c r="Q221" s="1" t="s">
        <v>377</v>
      </c>
      <c r="R221" s="1" t="s">
        <v>377</v>
      </c>
      <c r="S221" s="1" t="s">
        <v>646</v>
      </c>
    </row>
    <row r="222" spans="3:19">
      <c r="C222" s="10" t="s">
        <v>668</v>
      </c>
      <c r="M222"/>
      <c r="N222" s="1">
        <v>218</v>
      </c>
      <c r="O222" s="1" t="s">
        <v>377</v>
      </c>
      <c r="P222" s="1" t="s">
        <v>82</v>
      </c>
      <c r="Q222" s="1" t="s">
        <v>377</v>
      </c>
      <c r="R222" s="1" t="s">
        <v>389</v>
      </c>
      <c r="S222" s="1" t="s">
        <v>646</v>
      </c>
    </row>
    <row r="223" spans="3:19">
      <c r="C223" s="10" t="s">
        <v>669</v>
      </c>
      <c r="M223"/>
      <c r="N223" s="1">
        <v>219</v>
      </c>
      <c r="O223" s="1" t="s">
        <v>377</v>
      </c>
      <c r="P223" s="1" t="s">
        <v>83</v>
      </c>
      <c r="Q223" s="1" t="s">
        <v>377</v>
      </c>
      <c r="R223" s="1" t="s">
        <v>377</v>
      </c>
      <c r="S223" s="1" t="s">
        <v>646</v>
      </c>
    </row>
    <row r="224" spans="3:19">
      <c r="C224" s="10" t="s">
        <v>670</v>
      </c>
      <c r="M224"/>
      <c r="N224" s="1">
        <v>220</v>
      </c>
      <c r="O224" s="1" t="s">
        <v>377</v>
      </c>
      <c r="P224" s="1" t="s">
        <v>83</v>
      </c>
      <c r="Q224" s="1" t="s">
        <v>377</v>
      </c>
      <c r="R224" s="1" t="s">
        <v>389</v>
      </c>
      <c r="S224" s="1" t="s">
        <v>646</v>
      </c>
    </row>
    <row r="225" spans="3:19">
      <c r="C225" s="10" t="s">
        <v>671</v>
      </c>
      <c r="M225"/>
      <c r="N225" s="1">
        <v>221</v>
      </c>
      <c r="O225" s="1" t="s">
        <v>377</v>
      </c>
      <c r="P225" s="1" t="s">
        <v>84</v>
      </c>
      <c r="Q225" s="1" t="s">
        <v>377</v>
      </c>
      <c r="R225" s="1" t="s">
        <v>377</v>
      </c>
      <c r="S225" s="1" t="s">
        <v>646</v>
      </c>
    </row>
    <row r="226" spans="3:19">
      <c r="C226" s="10" t="s">
        <v>672</v>
      </c>
      <c r="M226"/>
      <c r="N226" s="1">
        <v>222</v>
      </c>
      <c r="O226" s="1" t="s">
        <v>377</v>
      </c>
      <c r="P226" s="1" t="s">
        <v>84</v>
      </c>
      <c r="Q226" s="1" t="s">
        <v>377</v>
      </c>
      <c r="R226" s="1" t="s">
        <v>389</v>
      </c>
      <c r="S226" s="1" t="s">
        <v>646</v>
      </c>
    </row>
    <row r="227" spans="3:19">
      <c r="C227" s="10" t="s">
        <v>673</v>
      </c>
      <c r="M227"/>
      <c r="N227" s="1">
        <v>223</v>
      </c>
      <c r="O227" s="1" t="s">
        <v>377</v>
      </c>
      <c r="P227" s="1" t="s">
        <v>85</v>
      </c>
      <c r="Q227" s="1" t="s">
        <v>377</v>
      </c>
      <c r="R227" s="1" t="s">
        <v>389</v>
      </c>
      <c r="S227" s="1" t="s">
        <v>646</v>
      </c>
    </row>
    <row r="228" spans="3:19">
      <c r="C228" s="10" t="s">
        <v>674</v>
      </c>
      <c r="M228"/>
      <c r="N228" s="1">
        <v>224</v>
      </c>
      <c r="O228" s="1" t="s">
        <v>377</v>
      </c>
      <c r="P228" s="1" t="s">
        <v>86</v>
      </c>
      <c r="Q228" s="1" t="s">
        <v>377</v>
      </c>
      <c r="R228" s="1" t="s">
        <v>377</v>
      </c>
      <c r="S228" s="1" t="s">
        <v>646</v>
      </c>
    </row>
    <row r="229" spans="3:19">
      <c r="C229" s="10" t="s">
        <v>675</v>
      </c>
      <c r="M229"/>
      <c r="N229" s="1">
        <v>225</v>
      </c>
      <c r="O229" s="1" t="s">
        <v>377</v>
      </c>
      <c r="P229" s="1" t="s">
        <v>87</v>
      </c>
      <c r="Q229" s="1" t="s">
        <v>377</v>
      </c>
      <c r="R229" s="1" t="s">
        <v>377</v>
      </c>
      <c r="S229" s="1" t="s">
        <v>646</v>
      </c>
    </row>
    <row r="230" spans="3:19">
      <c r="C230" s="10" t="s">
        <v>676</v>
      </c>
      <c r="M230"/>
      <c r="N230" s="1">
        <v>226</v>
      </c>
      <c r="O230" s="1" t="s">
        <v>377</v>
      </c>
      <c r="P230" s="1" t="s">
        <v>87</v>
      </c>
      <c r="Q230" s="1" t="s">
        <v>377</v>
      </c>
      <c r="R230" s="1" t="s">
        <v>389</v>
      </c>
      <c r="S230" s="1" t="s">
        <v>646</v>
      </c>
    </row>
    <row r="231" spans="3:19">
      <c r="C231" s="10" t="s">
        <v>677</v>
      </c>
      <c r="M231"/>
      <c r="N231" s="1">
        <v>227</v>
      </c>
      <c r="O231" s="1" t="s">
        <v>377</v>
      </c>
      <c r="P231" s="1" t="s">
        <v>88</v>
      </c>
      <c r="Q231" s="1" t="s">
        <v>377</v>
      </c>
      <c r="R231" s="1" t="s">
        <v>377</v>
      </c>
      <c r="S231" s="1" t="s">
        <v>646</v>
      </c>
    </row>
    <row r="232" spans="3:19">
      <c r="C232" s="10" t="s">
        <v>678</v>
      </c>
      <c r="M232"/>
      <c r="N232" s="1">
        <v>228</v>
      </c>
      <c r="O232" s="1" t="s">
        <v>377</v>
      </c>
      <c r="P232" s="1" t="s">
        <v>88</v>
      </c>
      <c r="Q232" s="1" t="s">
        <v>377</v>
      </c>
      <c r="R232" s="1" t="s">
        <v>389</v>
      </c>
      <c r="S232" s="1" t="s">
        <v>646</v>
      </c>
    </row>
    <row r="233" spans="3:19">
      <c r="C233" s="10" t="s">
        <v>679</v>
      </c>
      <c r="M233"/>
      <c r="N233" s="1">
        <v>229</v>
      </c>
      <c r="O233" s="1" t="s">
        <v>377</v>
      </c>
      <c r="P233" s="1" t="s">
        <v>89</v>
      </c>
      <c r="Q233" s="1" t="s">
        <v>377</v>
      </c>
      <c r="R233" s="1" t="s">
        <v>377</v>
      </c>
      <c r="S233" s="1" t="s">
        <v>646</v>
      </c>
    </row>
    <row r="234" spans="3:19">
      <c r="C234" s="10" t="s">
        <v>680</v>
      </c>
      <c r="M234"/>
      <c r="N234" s="1">
        <v>230</v>
      </c>
      <c r="O234" s="1" t="s">
        <v>377</v>
      </c>
      <c r="P234" s="1" t="s">
        <v>89</v>
      </c>
      <c r="Q234" s="1" t="s">
        <v>377</v>
      </c>
      <c r="R234" s="1" t="s">
        <v>389</v>
      </c>
      <c r="S234" s="1" t="s">
        <v>646</v>
      </c>
    </row>
    <row r="235" spans="3:19">
      <c r="C235" s="10" t="s">
        <v>681</v>
      </c>
      <c r="M235"/>
      <c r="N235" s="1">
        <v>231</v>
      </c>
      <c r="O235" s="1" t="s">
        <v>377</v>
      </c>
      <c r="P235" s="1" t="s">
        <v>90</v>
      </c>
      <c r="Q235" s="1" t="s">
        <v>377</v>
      </c>
      <c r="R235" s="1" t="s">
        <v>377</v>
      </c>
      <c r="S235" s="1" t="s">
        <v>646</v>
      </c>
    </row>
    <row r="236" spans="3:19">
      <c r="C236" s="10" t="s">
        <v>682</v>
      </c>
      <c r="M236"/>
      <c r="N236" s="1">
        <v>232</v>
      </c>
      <c r="O236" s="1" t="s">
        <v>377</v>
      </c>
      <c r="P236" s="1" t="s">
        <v>90</v>
      </c>
      <c r="Q236" s="1" t="s">
        <v>377</v>
      </c>
      <c r="R236" s="1" t="s">
        <v>389</v>
      </c>
      <c r="S236" s="1" t="s">
        <v>646</v>
      </c>
    </row>
    <row r="237" spans="3:19">
      <c r="C237" s="10" t="s">
        <v>683</v>
      </c>
      <c r="M237"/>
      <c r="N237" s="1">
        <v>233</v>
      </c>
      <c r="O237" s="1" t="s">
        <v>377</v>
      </c>
      <c r="P237" s="1" t="s">
        <v>91</v>
      </c>
      <c r="Q237" s="1" t="s">
        <v>377</v>
      </c>
      <c r="R237" s="1" t="s">
        <v>377</v>
      </c>
      <c r="S237" s="1" t="s">
        <v>646</v>
      </c>
    </row>
    <row r="238" spans="3:19">
      <c r="C238" s="10" t="s">
        <v>684</v>
      </c>
      <c r="M238"/>
      <c r="N238" s="1">
        <v>234</v>
      </c>
      <c r="O238" s="1" t="s">
        <v>377</v>
      </c>
      <c r="P238" s="1" t="s">
        <v>91</v>
      </c>
      <c r="Q238" s="1" t="s">
        <v>377</v>
      </c>
      <c r="R238" s="1" t="s">
        <v>389</v>
      </c>
      <c r="S238" s="1" t="s">
        <v>646</v>
      </c>
    </row>
    <row r="239" spans="3:19">
      <c r="C239" s="10" t="s">
        <v>685</v>
      </c>
      <c r="M239"/>
      <c r="N239" s="1">
        <v>235</v>
      </c>
      <c r="O239" s="1" t="s">
        <v>377</v>
      </c>
      <c r="P239" s="1" t="s">
        <v>92</v>
      </c>
      <c r="Q239" s="1" t="s">
        <v>377</v>
      </c>
      <c r="R239" s="1" t="s">
        <v>377</v>
      </c>
      <c r="S239" s="1" t="s">
        <v>646</v>
      </c>
    </row>
    <row r="240" spans="3:19">
      <c r="C240" s="10" t="s">
        <v>686</v>
      </c>
      <c r="M240"/>
      <c r="N240" s="1">
        <v>236</v>
      </c>
      <c r="O240" s="1" t="s">
        <v>377</v>
      </c>
      <c r="P240" s="1" t="s">
        <v>92</v>
      </c>
      <c r="Q240" s="1" t="s">
        <v>377</v>
      </c>
      <c r="R240" s="1" t="s">
        <v>389</v>
      </c>
      <c r="S240" s="1" t="s">
        <v>646</v>
      </c>
    </row>
    <row r="241" spans="3:19">
      <c r="C241" s="10" t="s">
        <v>687</v>
      </c>
      <c r="M241"/>
      <c r="N241" s="1">
        <v>237</v>
      </c>
      <c r="O241" s="1" t="s">
        <v>377</v>
      </c>
      <c r="P241" s="1" t="s">
        <v>93</v>
      </c>
      <c r="Q241" s="1" t="s">
        <v>377</v>
      </c>
      <c r="R241" s="1" t="s">
        <v>377</v>
      </c>
      <c r="S241" s="1" t="s">
        <v>646</v>
      </c>
    </row>
    <row r="242" spans="3:19">
      <c r="C242" s="10" t="s">
        <v>688</v>
      </c>
      <c r="M242"/>
      <c r="N242" s="1">
        <v>238</v>
      </c>
      <c r="O242" s="1" t="s">
        <v>377</v>
      </c>
      <c r="P242" s="1" t="s">
        <v>93</v>
      </c>
      <c r="Q242" s="1" t="s">
        <v>377</v>
      </c>
      <c r="R242" s="1" t="s">
        <v>389</v>
      </c>
      <c r="S242" s="1" t="s">
        <v>646</v>
      </c>
    </row>
    <row r="243" spans="3:19">
      <c r="C243" s="10" t="s">
        <v>689</v>
      </c>
      <c r="M243"/>
      <c r="N243" s="1">
        <v>246</v>
      </c>
      <c r="O243" s="1" t="s">
        <v>377</v>
      </c>
      <c r="P243" s="1" t="s">
        <v>94</v>
      </c>
      <c r="Q243" s="1" t="s">
        <v>377</v>
      </c>
      <c r="R243" s="1" t="s">
        <v>377</v>
      </c>
      <c r="S243" s="1" t="s">
        <v>646</v>
      </c>
    </row>
    <row r="244" spans="3:19">
      <c r="C244" s="10" t="s">
        <v>690</v>
      </c>
      <c r="M244"/>
      <c r="N244" s="1">
        <v>247</v>
      </c>
      <c r="O244" s="1" t="s">
        <v>377</v>
      </c>
      <c r="P244" s="1" t="s">
        <v>95</v>
      </c>
      <c r="Q244" s="1" t="s">
        <v>377</v>
      </c>
      <c r="R244" s="1" t="s">
        <v>377</v>
      </c>
      <c r="S244" s="1" t="s">
        <v>646</v>
      </c>
    </row>
    <row r="245" spans="3:19">
      <c r="C245" s="10" t="s">
        <v>691</v>
      </c>
      <c r="M245"/>
      <c r="N245" s="1">
        <v>248</v>
      </c>
      <c r="O245" s="1" t="s">
        <v>377</v>
      </c>
      <c r="P245" s="1" t="s">
        <v>96</v>
      </c>
      <c r="Q245" s="1" t="s">
        <v>377</v>
      </c>
      <c r="R245" s="1" t="s">
        <v>377</v>
      </c>
      <c r="S245" s="1" t="s">
        <v>646</v>
      </c>
    </row>
    <row r="246" spans="3:19">
      <c r="C246" s="10" t="s">
        <v>692</v>
      </c>
      <c r="M246"/>
      <c r="N246" s="1">
        <v>249</v>
      </c>
      <c r="O246" s="1" t="s">
        <v>377</v>
      </c>
      <c r="P246" s="1" t="s">
        <v>96</v>
      </c>
      <c r="Q246" s="1" t="s">
        <v>377</v>
      </c>
      <c r="R246" s="1" t="s">
        <v>389</v>
      </c>
      <c r="S246" s="1" t="s">
        <v>646</v>
      </c>
    </row>
    <row r="247" spans="3:19">
      <c r="C247" s="10" t="s">
        <v>693</v>
      </c>
      <c r="M247"/>
      <c r="N247" s="1">
        <v>250</v>
      </c>
      <c r="O247" s="1" t="s">
        <v>377</v>
      </c>
      <c r="P247" s="1" t="s">
        <v>97</v>
      </c>
      <c r="Q247" s="1" t="s">
        <v>377</v>
      </c>
      <c r="R247" s="1" t="s">
        <v>377</v>
      </c>
      <c r="S247" s="1" t="s">
        <v>633</v>
      </c>
    </row>
    <row r="248" spans="3:19">
      <c r="C248" s="10" t="s">
        <v>694</v>
      </c>
      <c r="M248"/>
      <c r="N248" s="1">
        <v>251</v>
      </c>
      <c r="O248" s="1" t="s">
        <v>377</v>
      </c>
      <c r="P248" s="1" t="s">
        <v>98</v>
      </c>
      <c r="Q248" s="1" t="s">
        <v>377</v>
      </c>
      <c r="R248" s="1" t="s">
        <v>377</v>
      </c>
      <c r="S248" s="1" t="s">
        <v>633</v>
      </c>
    </row>
    <row r="249" spans="3:19">
      <c r="C249" s="10" t="s">
        <v>695</v>
      </c>
      <c r="M249"/>
      <c r="N249" s="1">
        <v>252</v>
      </c>
      <c r="O249" s="1" t="s">
        <v>377</v>
      </c>
      <c r="P249" s="1" t="s">
        <v>99</v>
      </c>
      <c r="Q249" s="1" t="s">
        <v>377</v>
      </c>
      <c r="R249" s="1" t="s">
        <v>377</v>
      </c>
      <c r="S249" s="1" t="s">
        <v>633</v>
      </c>
    </row>
    <row r="250" spans="3:19">
      <c r="C250" s="10" t="s">
        <v>696</v>
      </c>
      <c r="M250"/>
      <c r="N250" s="1">
        <v>253</v>
      </c>
      <c r="O250" s="1" t="s">
        <v>377</v>
      </c>
      <c r="P250" s="1" t="s">
        <v>99</v>
      </c>
      <c r="Q250" s="1" t="s">
        <v>377</v>
      </c>
      <c r="R250" s="1" t="s">
        <v>389</v>
      </c>
      <c r="S250" s="1" t="s">
        <v>633</v>
      </c>
    </row>
    <row r="251" spans="3:19">
      <c r="C251" s="10" t="s">
        <v>697</v>
      </c>
      <c r="M251"/>
      <c r="N251" s="1">
        <v>255</v>
      </c>
      <c r="O251" s="1" t="s">
        <v>377</v>
      </c>
      <c r="P251" s="1" t="s">
        <v>99</v>
      </c>
      <c r="Q251" s="1" t="s">
        <v>100</v>
      </c>
      <c r="R251" s="1" t="s">
        <v>389</v>
      </c>
      <c r="S251" s="1" t="s">
        <v>633</v>
      </c>
    </row>
    <row r="252" spans="3:19">
      <c r="C252" s="10" t="s">
        <v>698</v>
      </c>
      <c r="M252"/>
      <c r="N252" s="1">
        <v>258</v>
      </c>
      <c r="O252" s="1" t="s">
        <v>377</v>
      </c>
      <c r="P252" s="1" t="s">
        <v>377</v>
      </c>
      <c r="Q252" s="1" t="s">
        <v>377</v>
      </c>
      <c r="R252" s="1" t="s">
        <v>377</v>
      </c>
      <c r="S252" s="1" t="s">
        <v>377</v>
      </c>
    </row>
    <row r="253" spans="3:19">
      <c r="C253" s="10" t="s">
        <v>699</v>
      </c>
      <c r="N253" s="1">
        <v>41</v>
      </c>
      <c r="O253" s="1" t="s">
        <v>377</v>
      </c>
      <c r="P253" s="1" t="s">
        <v>103</v>
      </c>
      <c r="Q253" s="1" t="s">
        <v>377</v>
      </c>
      <c r="R253" s="1" t="s">
        <v>389</v>
      </c>
      <c r="S253" s="1" t="s">
        <v>387</v>
      </c>
    </row>
    <row r="254" spans="3:19">
      <c r="C254" s="10" t="s">
        <v>700</v>
      </c>
      <c r="N254" s="1">
        <v>42</v>
      </c>
      <c r="O254" s="1" t="s">
        <v>377</v>
      </c>
      <c r="P254" s="1" t="s">
        <v>104</v>
      </c>
      <c r="Q254" s="1" t="s">
        <v>377</v>
      </c>
      <c r="R254" s="1" t="s">
        <v>389</v>
      </c>
      <c r="S254" s="1" t="s">
        <v>387</v>
      </c>
    </row>
    <row r="255" spans="3:19">
      <c r="C255" s="10" t="s">
        <v>1</v>
      </c>
      <c r="N255" s="1">
        <v>43</v>
      </c>
      <c r="O255" s="1" t="s">
        <v>377</v>
      </c>
      <c r="P255" s="1" t="s">
        <v>102</v>
      </c>
      <c r="Q255" s="1" t="s">
        <v>377</v>
      </c>
      <c r="R255" s="1" t="s">
        <v>393</v>
      </c>
      <c r="S255" s="1" t="s">
        <v>387</v>
      </c>
    </row>
    <row r="256" spans="3:19">
      <c r="C256" s="10" t="s">
        <v>2</v>
      </c>
      <c r="N256" s="1">
        <v>69</v>
      </c>
      <c r="O256" s="1" t="s">
        <v>377</v>
      </c>
      <c r="P256" s="1" t="s">
        <v>120</v>
      </c>
      <c r="Q256" s="1" t="s">
        <v>377</v>
      </c>
      <c r="R256" s="1" t="s">
        <v>393</v>
      </c>
      <c r="S256" s="1" t="s">
        <v>387</v>
      </c>
    </row>
    <row r="257" spans="3:19">
      <c r="C257" s="10" t="s">
        <v>3</v>
      </c>
      <c r="N257" s="1">
        <v>70</v>
      </c>
      <c r="O257" s="1" t="s">
        <v>377</v>
      </c>
      <c r="P257" s="1" t="s">
        <v>121</v>
      </c>
      <c r="Q257" s="1" t="s">
        <v>377</v>
      </c>
      <c r="R257" s="1" t="s">
        <v>393</v>
      </c>
      <c r="S257" s="1" t="s">
        <v>387</v>
      </c>
    </row>
    <row r="258" spans="3:19">
      <c r="C258" s="10" t="s">
        <v>4</v>
      </c>
      <c r="N258" s="1">
        <v>71</v>
      </c>
      <c r="O258" s="1" t="s">
        <v>377</v>
      </c>
      <c r="P258" s="1" t="s">
        <v>122</v>
      </c>
      <c r="Q258" s="1" t="s">
        <v>377</v>
      </c>
      <c r="R258" s="1" t="s">
        <v>393</v>
      </c>
      <c r="S258" s="1" t="s">
        <v>387</v>
      </c>
    </row>
    <row r="259" spans="3:19">
      <c r="C259" s="10" t="s">
        <v>5</v>
      </c>
      <c r="N259" s="1">
        <v>117</v>
      </c>
      <c r="O259" s="1" t="s">
        <v>377</v>
      </c>
      <c r="P259" s="1" t="s">
        <v>596</v>
      </c>
      <c r="Q259" s="1" t="s">
        <v>377</v>
      </c>
      <c r="R259" s="1" t="s">
        <v>389</v>
      </c>
      <c r="S259" s="1" t="s">
        <v>123</v>
      </c>
    </row>
    <row r="260" spans="3:19">
      <c r="C260" s="10" t="s">
        <v>6</v>
      </c>
      <c r="N260" s="1">
        <v>128</v>
      </c>
      <c r="O260" s="1" t="s">
        <v>377</v>
      </c>
      <c r="P260" s="1" t="s">
        <v>124</v>
      </c>
      <c r="Q260" s="1" t="s">
        <v>377</v>
      </c>
      <c r="R260" s="1" t="s">
        <v>377</v>
      </c>
      <c r="S260" s="1" t="s">
        <v>610</v>
      </c>
    </row>
    <row r="261" spans="3:19">
      <c r="C261" s="10" t="s">
        <v>7</v>
      </c>
      <c r="N261" s="1">
        <v>129</v>
      </c>
      <c r="O261" s="1" t="s">
        <v>377</v>
      </c>
      <c r="P261" s="1" t="s">
        <v>110</v>
      </c>
      <c r="Q261" s="1" t="s">
        <v>377</v>
      </c>
      <c r="R261" s="1" t="s">
        <v>389</v>
      </c>
      <c r="S261" s="1" t="s">
        <v>610</v>
      </c>
    </row>
    <row r="262" spans="3:19">
      <c r="C262" s="10" t="s">
        <v>8</v>
      </c>
      <c r="N262" s="1">
        <v>131</v>
      </c>
      <c r="O262" s="1" t="s">
        <v>377</v>
      </c>
      <c r="P262" s="1" t="s">
        <v>125</v>
      </c>
      <c r="Q262" s="1" t="s">
        <v>377</v>
      </c>
      <c r="R262" s="1" t="s">
        <v>393</v>
      </c>
      <c r="S262" s="1" t="s">
        <v>610</v>
      </c>
    </row>
    <row r="263" spans="3:19">
      <c r="C263" s="10" t="s">
        <v>9</v>
      </c>
      <c r="N263" s="1">
        <v>134</v>
      </c>
      <c r="O263" s="1" t="s">
        <v>377</v>
      </c>
      <c r="P263" s="1" t="s">
        <v>126</v>
      </c>
      <c r="Q263" s="1" t="s">
        <v>377</v>
      </c>
      <c r="R263" s="1" t="s">
        <v>377</v>
      </c>
      <c r="S263" s="1" t="s">
        <v>610</v>
      </c>
    </row>
    <row r="264" spans="3:19">
      <c r="C264" s="10" t="s">
        <v>10</v>
      </c>
      <c r="N264" s="1">
        <v>135</v>
      </c>
      <c r="O264" s="1" t="s">
        <v>377</v>
      </c>
      <c r="P264" s="1" t="s">
        <v>113</v>
      </c>
      <c r="Q264" s="1" t="s">
        <v>377</v>
      </c>
      <c r="R264" s="1" t="s">
        <v>389</v>
      </c>
      <c r="S264" s="1" t="s">
        <v>610</v>
      </c>
    </row>
    <row r="265" spans="3:19">
      <c r="C265" s="10" t="s">
        <v>11</v>
      </c>
      <c r="N265" s="1">
        <v>159</v>
      </c>
      <c r="O265" s="1" t="s">
        <v>377</v>
      </c>
      <c r="P265" s="1" t="s">
        <v>114</v>
      </c>
      <c r="Q265" s="1" t="s">
        <v>377</v>
      </c>
      <c r="R265" s="1" t="s">
        <v>389</v>
      </c>
      <c r="S265" s="1" t="s">
        <v>646</v>
      </c>
    </row>
    <row r="266" spans="3:19">
      <c r="C266" s="10" t="s">
        <v>12</v>
      </c>
      <c r="N266" s="1">
        <v>160</v>
      </c>
      <c r="O266" s="1" t="s">
        <v>377</v>
      </c>
      <c r="P266" s="1" t="s">
        <v>115</v>
      </c>
      <c r="Q266" s="1" t="s">
        <v>377</v>
      </c>
      <c r="R266" s="1" t="s">
        <v>389</v>
      </c>
      <c r="S266" s="1" t="s">
        <v>646</v>
      </c>
    </row>
    <row r="267" spans="3:19">
      <c r="C267" s="10" t="s">
        <v>13</v>
      </c>
      <c r="N267" s="1">
        <v>164</v>
      </c>
      <c r="O267" s="1" t="s">
        <v>377</v>
      </c>
      <c r="P267" s="1" t="s">
        <v>116</v>
      </c>
      <c r="Q267" s="1" t="s">
        <v>377</v>
      </c>
      <c r="R267" s="1" t="s">
        <v>377</v>
      </c>
      <c r="S267" s="1" t="s">
        <v>646</v>
      </c>
    </row>
    <row r="268" spans="3:19">
      <c r="C268" s="10" t="s">
        <v>14</v>
      </c>
      <c r="N268" s="1">
        <v>165</v>
      </c>
      <c r="O268" s="1" t="s">
        <v>377</v>
      </c>
      <c r="P268" s="1" t="s">
        <v>116</v>
      </c>
      <c r="Q268" s="1" t="s">
        <v>377</v>
      </c>
      <c r="R268" s="1" t="s">
        <v>389</v>
      </c>
      <c r="S268" s="1" t="s">
        <v>646</v>
      </c>
    </row>
    <row r="269" spans="3:19">
      <c r="C269" s="10" t="s">
        <v>15</v>
      </c>
      <c r="N269" s="1">
        <v>172</v>
      </c>
      <c r="O269" s="1" t="s">
        <v>377</v>
      </c>
      <c r="P269" s="1" t="s">
        <v>127</v>
      </c>
      <c r="Q269" s="1" t="s">
        <v>377</v>
      </c>
      <c r="R269" s="1" t="s">
        <v>389</v>
      </c>
      <c r="S269" s="1" t="s">
        <v>646</v>
      </c>
    </row>
    <row r="270" spans="3:19">
      <c r="C270" s="10" t="s">
        <v>16</v>
      </c>
      <c r="N270" s="1">
        <v>239</v>
      </c>
      <c r="O270" s="1" t="s">
        <v>377</v>
      </c>
      <c r="P270" s="1" t="s">
        <v>117</v>
      </c>
      <c r="Q270" s="1" t="s">
        <v>377</v>
      </c>
      <c r="R270" s="1" t="s">
        <v>377</v>
      </c>
      <c r="S270" s="1" t="s">
        <v>646</v>
      </c>
    </row>
    <row r="271" spans="3:19">
      <c r="C271" s="10" t="s">
        <v>17</v>
      </c>
      <c r="N271" s="1">
        <v>240</v>
      </c>
      <c r="O271" s="1" t="s">
        <v>377</v>
      </c>
      <c r="P271" s="1" t="s">
        <v>117</v>
      </c>
      <c r="Q271" s="1" t="s">
        <v>377</v>
      </c>
      <c r="R271" s="1" t="s">
        <v>389</v>
      </c>
      <c r="S271" s="1" t="s">
        <v>646</v>
      </c>
    </row>
    <row r="272" spans="3:19">
      <c r="C272" s="10" t="s">
        <v>18</v>
      </c>
      <c r="N272" s="1">
        <v>241</v>
      </c>
      <c r="O272" s="1" t="s">
        <v>377</v>
      </c>
      <c r="P272" s="1" t="s">
        <v>128</v>
      </c>
      <c r="Q272" s="1" t="s">
        <v>377</v>
      </c>
      <c r="R272" s="1" t="s">
        <v>377</v>
      </c>
      <c r="S272" s="1" t="s">
        <v>646</v>
      </c>
    </row>
    <row r="273" spans="3:19">
      <c r="C273" s="10" t="s">
        <v>19</v>
      </c>
      <c r="N273" s="1">
        <v>242</v>
      </c>
      <c r="O273" s="1" t="s">
        <v>377</v>
      </c>
      <c r="P273" s="1" t="s">
        <v>128</v>
      </c>
      <c r="Q273" s="1" t="s">
        <v>118</v>
      </c>
      <c r="R273" s="1" t="s">
        <v>377</v>
      </c>
      <c r="S273" s="1" t="s">
        <v>646</v>
      </c>
    </row>
    <row r="274" spans="3:19">
      <c r="C274" s="10" t="s">
        <v>20</v>
      </c>
      <c r="N274" s="1">
        <v>243</v>
      </c>
      <c r="O274" s="1" t="s">
        <v>377</v>
      </c>
      <c r="P274" s="1" t="s">
        <v>128</v>
      </c>
      <c r="Q274" s="1" t="s">
        <v>118</v>
      </c>
      <c r="R274" s="1" t="s">
        <v>389</v>
      </c>
      <c r="S274" s="1" t="s">
        <v>646</v>
      </c>
    </row>
    <row r="275" spans="3:19">
      <c r="C275" s="10" t="s">
        <v>21</v>
      </c>
      <c r="N275" s="1">
        <v>244</v>
      </c>
      <c r="O275" s="1" t="s">
        <v>377</v>
      </c>
      <c r="P275" s="1" t="s">
        <v>128</v>
      </c>
      <c r="Q275" s="1" t="s">
        <v>119</v>
      </c>
      <c r="R275" s="1" t="s">
        <v>377</v>
      </c>
      <c r="S275" s="1" t="s">
        <v>646</v>
      </c>
    </row>
    <row r="276" spans="3:19">
      <c r="C276" s="10" t="s">
        <v>22</v>
      </c>
      <c r="N276" s="1">
        <v>245</v>
      </c>
      <c r="O276" s="1" t="s">
        <v>377</v>
      </c>
      <c r="P276" s="1" t="s">
        <v>128</v>
      </c>
      <c r="Q276" s="1" t="s">
        <v>119</v>
      </c>
      <c r="R276" s="1" t="s">
        <v>389</v>
      </c>
      <c r="S276" s="1" t="s">
        <v>646</v>
      </c>
    </row>
    <row r="277" spans="3:19">
      <c r="C277" s="10" t="s">
        <v>23</v>
      </c>
      <c r="N277" s="1">
        <v>254</v>
      </c>
      <c r="O277" s="1" t="s">
        <v>377</v>
      </c>
      <c r="P277" s="1" t="s">
        <v>99</v>
      </c>
      <c r="Q277" s="1" t="s">
        <v>118</v>
      </c>
      <c r="R277" s="1" t="s">
        <v>389</v>
      </c>
      <c r="S277" s="1" t="s">
        <v>633</v>
      </c>
    </row>
    <row r="278" spans="3:19">
      <c r="C278" s="10" t="s">
        <v>24</v>
      </c>
      <c r="N278" s="1">
        <v>256</v>
      </c>
      <c r="O278" s="1" t="s">
        <v>377</v>
      </c>
      <c r="P278" s="1" t="s">
        <v>129</v>
      </c>
      <c r="Q278" s="1" t="s">
        <v>377</v>
      </c>
      <c r="R278" s="1" t="s">
        <v>377</v>
      </c>
      <c r="S278" s="1" t="s">
        <v>633</v>
      </c>
    </row>
    <row r="279" spans="3:19">
      <c r="C279" s="10" t="s">
        <v>25</v>
      </c>
      <c r="N279" s="1">
        <v>257</v>
      </c>
      <c r="O279" s="1" t="s">
        <v>377</v>
      </c>
      <c r="P279" s="1" t="s">
        <v>130</v>
      </c>
      <c r="Q279" s="1" t="s">
        <v>377</v>
      </c>
      <c r="R279" s="1" t="s">
        <v>389</v>
      </c>
      <c r="S279" s="1" t="s">
        <v>633</v>
      </c>
    </row>
  </sheetData>
  <phoneticPr fontId="0" type="noConversion"/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M337"/>
  <sheetViews>
    <sheetView tabSelected="1" topLeftCell="H1" zoomScaleNormal="100" workbookViewId="0">
      <selection activeCell="I190" sqref="I190"/>
    </sheetView>
  </sheetViews>
  <sheetFormatPr defaultColWidth="9.140625" defaultRowHeight="15"/>
  <cols>
    <col min="1" max="2" width="0" style="6" hidden="1" customWidth="1"/>
    <col min="3" max="3" width="64" style="6" hidden="1" customWidth="1"/>
    <col min="4" max="6" width="0" style="6" hidden="1" customWidth="1"/>
    <col min="7" max="7" width="0" style="7" hidden="1" customWidth="1"/>
    <col min="8" max="8" width="28" style="7" customWidth="1"/>
    <col min="9" max="9" width="58.85546875" style="8" customWidth="1"/>
    <col min="10" max="10" width="13" style="9" customWidth="1"/>
    <col min="11" max="11" width="9.140625" style="7"/>
    <col min="12" max="13" width="11.85546875" style="7" bestFit="1" customWidth="1"/>
    <col min="14" max="16384" width="9.140625" style="7"/>
  </cols>
  <sheetData>
    <row r="1" spans="1:10" ht="18" customHeight="1">
      <c r="H1" s="28"/>
      <c r="I1" s="22"/>
      <c r="J1" s="29"/>
    </row>
    <row r="2" spans="1:10" ht="15.75">
      <c r="H2" s="28"/>
      <c r="I2" s="22"/>
      <c r="J2" s="29"/>
    </row>
    <row r="3" spans="1:10" ht="15.75">
      <c r="H3" s="28"/>
      <c r="I3" s="22"/>
      <c r="J3" s="29"/>
    </row>
    <row r="4" spans="1:10" ht="12.75" customHeight="1">
      <c r="H4" s="28"/>
      <c r="I4" s="22"/>
      <c r="J4" s="29"/>
    </row>
    <row r="5" spans="1:10" ht="15.75">
      <c r="H5" s="28"/>
      <c r="I5" s="22"/>
      <c r="J5" s="29"/>
    </row>
    <row r="6" spans="1:10" ht="15.75">
      <c r="H6" s="28"/>
      <c r="I6" s="22"/>
      <c r="J6" s="29"/>
    </row>
    <row r="7" spans="1:10" ht="15.75">
      <c r="H7" s="28"/>
      <c r="I7" s="22"/>
      <c r="J7" s="29"/>
    </row>
    <row r="8" spans="1:10" ht="15.75">
      <c r="H8" s="28"/>
      <c r="I8" s="22"/>
      <c r="J8" s="29"/>
    </row>
    <row r="9" spans="1:10" ht="15.75">
      <c r="H9" s="28"/>
      <c r="I9" s="22"/>
      <c r="J9" s="29"/>
    </row>
    <row r="10" spans="1:10" ht="15.75">
      <c r="H10" s="28"/>
      <c r="I10" s="22"/>
      <c r="J10" s="29"/>
    </row>
    <row r="11" spans="1:10" ht="15.75">
      <c r="H11" s="28"/>
      <c r="I11" s="22"/>
      <c r="J11" s="29"/>
    </row>
    <row r="12" spans="1:10" ht="15.75">
      <c r="H12" s="28"/>
      <c r="I12" s="22"/>
      <c r="J12" s="29"/>
    </row>
    <row r="13" spans="1:10" ht="15.75">
      <c r="H13" s="28"/>
      <c r="I13" s="22"/>
      <c r="J13" s="29"/>
    </row>
    <row r="14" spans="1:10" s="3" customFormat="1" ht="33" customHeight="1">
      <c r="A14" s="15"/>
      <c r="B14" s="15"/>
      <c r="C14" s="15"/>
      <c r="D14" s="15"/>
      <c r="E14" s="15"/>
      <c r="F14" s="15"/>
      <c r="G14" s="16"/>
      <c r="H14" s="78" t="s">
        <v>785</v>
      </c>
      <c r="I14" s="79"/>
      <c r="J14" s="79"/>
    </row>
    <row r="15" spans="1:10" s="3" customFormat="1" ht="15.75" customHeight="1">
      <c r="A15" s="15"/>
      <c r="B15" s="15"/>
      <c r="C15" s="15"/>
      <c r="D15" s="15"/>
      <c r="E15" s="15"/>
      <c r="F15" s="15"/>
      <c r="G15" s="16"/>
      <c r="H15" s="71"/>
      <c r="I15" s="72"/>
      <c r="J15" s="72"/>
    </row>
    <row r="16" spans="1:10" s="3" customFormat="1" ht="15.75">
      <c r="A16" s="15"/>
      <c r="B16" s="15"/>
      <c r="C16" s="15"/>
      <c r="D16" s="15"/>
      <c r="E16" s="15"/>
      <c r="F16" s="15"/>
      <c r="G16" s="16"/>
      <c r="H16" s="30"/>
      <c r="I16" s="31"/>
      <c r="J16" s="32"/>
    </row>
    <row r="17" spans="1:13" s="3" customFormat="1" ht="15.75">
      <c r="A17" s="15"/>
      <c r="B17" s="15"/>
      <c r="C17" s="15"/>
      <c r="D17" s="15"/>
      <c r="E17" s="15"/>
      <c r="F17" s="15"/>
      <c r="G17" s="16"/>
      <c r="H17" s="30"/>
      <c r="I17" s="31"/>
      <c r="J17" s="33" t="s">
        <v>733</v>
      </c>
    </row>
    <row r="18" spans="1:13" s="4" customFormat="1" ht="49.5" customHeight="1">
      <c r="A18" s="17"/>
      <c r="B18" s="17"/>
      <c r="C18" s="17"/>
      <c r="D18" s="17"/>
      <c r="E18" s="17"/>
      <c r="F18" s="17"/>
      <c r="G18" s="18"/>
      <c r="H18" s="34" t="s">
        <v>359</v>
      </c>
      <c r="I18" s="35" t="s">
        <v>352</v>
      </c>
      <c r="J18" s="36" t="s">
        <v>357</v>
      </c>
    </row>
    <row r="19" spans="1:13" s="5" customFormat="1" ht="15.75">
      <c r="A19" s="19" t="s">
        <v>371</v>
      </c>
      <c r="B19" s="19" t="s">
        <v>372</v>
      </c>
      <c r="C19" s="19" t="s">
        <v>373</v>
      </c>
      <c r="D19" s="19" t="s">
        <v>374</v>
      </c>
      <c r="E19" s="19" t="s">
        <v>375</v>
      </c>
      <c r="F19" s="19" t="s">
        <v>371</v>
      </c>
      <c r="G19" s="20">
        <v>31554268.48</v>
      </c>
      <c r="H19" s="41" t="s">
        <v>376</v>
      </c>
      <c r="I19" s="42" t="s">
        <v>373</v>
      </c>
      <c r="J19" s="43">
        <f>J20+J63</f>
        <v>9242614.5</v>
      </c>
      <c r="L19" s="67"/>
      <c r="M19" s="67"/>
    </row>
    <row r="20" spans="1:13" s="5" customFormat="1" ht="15.75">
      <c r="A20" s="19" t="s">
        <v>371</v>
      </c>
      <c r="B20" s="19" t="s">
        <v>379</v>
      </c>
      <c r="C20" s="19" t="s">
        <v>379</v>
      </c>
      <c r="D20" s="19" t="s">
        <v>374</v>
      </c>
      <c r="E20" s="19" t="s">
        <v>375</v>
      </c>
      <c r="F20" s="19" t="s">
        <v>371</v>
      </c>
      <c r="G20" s="20">
        <v>31040778.48</v>
      </c>
      <c r="H20" s="41"/>
      <c r="I20" s="42" t="s">
        <v>379</v>
      </c>
      <c r="J20" s="43">
        <f>J21+J27+J35+J48+J56</f>
        <v>8608118.0999999996</v>
      </c>
      <c r="L20" s="67"/>
      <c r="M20" s="67"/>
    </row>
    <row r="21" spans="1:13" s="5" customFormat="1" ht="15.75">
      <c r="A21" s="19" t="s">
        <v>371</v>
      </c>
      <c r="B21" s="19" t="s">
        <v>381</v>
      </c>
      <c r="C21" s="19" t="s">
        <v>382</v>
      </c>
      <c r="D21" s="19" t="s">
        <v>374</v>
      </c>
      <c r="E21" s="19" t="s">
        <v>375</v>
      </c>
      <c r="F21" s="19" t="s">
        <v>371</v>
      </c>
      <c r="G21" s="20">
        <v>24688471.199999999</v>
      </c>
      <c r="H21" s="41" t="s">
        <v>383</v>
      </c>
      <c r="I21" s="42" t="s">
        <v>382</v>
      </c>
      <c r="J21" s="43">
        <f>J22</f>
        <v>4369236.8999999994</v>
      </c>
    </row>
    <row r="22" spans="1:13" ht="15.75">
      <c r="A22" s="13" t="s">
        <v>371</v>
      </c>
      <c r="B22" s="13" t="s">
        <v>391</v>
      </c>
      <c r="C22" s="13" t="s">
        <v>392</v>
      </c>
      <c r="D22" s="13" t="s">
        <v>374</v>
      </c>
      <c r="E22" s="13" t="s">
        <v>393</v>
      </c>
      <c r="F22" s="13" t="s">
        <v>385</v>
      </c>
      <c r="G22" s="21">
        <v>11489889.6</v>
      </c>
      <c r="H22" s="41" t="s">
        <v>394</v>
      </c>
      <c r="I22" s="42" t="s">
        <v>392</v>
      </c>
      <c r="J22" s="43">
        <f>J23+J24+J25+J26</f>
        <v>4369236.8999999994</v>
      </c>
    </row>
    <row r="23" spans="1:13" ht="81" customHeight="1">
      <c r="A23" s="13" t="s">
        <v>371</v>
      </c>
      <c r="B23" s="13" t="s">
        <v>396</v>
      </c>
      <c r="C23" s="13" t="s">
        <v>397</v>
      </c>
      <c r="D23" s="13" t="s">
        <v>374</v>
      </c>
      <c r="E23" s="13" t="s">
        <v>393</v>
      </c>
      <c r="F23" s="13" t="s">
        <v>385</v>
      </c>
      <c r="G23" s="21">
        <v>67575.199999999997</v>
      </c>
      <c r="H23" s="44" t="s">
        <v>398</v>
      </c>
      <c r="I23" s="45" t="s">
        <v>52</v>
      </c>
      <c r="J23" s="46">
        <f>4356390.6-74544.4</f>
        <v>4281846.1999999993</v>
      </c>
    </row>
    <row r="24" spans="1:13" ht="126">
      <c r="A24" s="13" t="s">
        <v>371</v>
      </c>
      <c r="B24" s="13" t="s">
        <v>400</v>
      </c>
      <c r="C24" s="13" t="s">
        <v>401</v>
      </c>
      <c r="D24" s="13" t="s">
        <v>374</v>
      </c>
      <c r="E24" s="13" t="s">
        <v>393</v>
      </c>
      <c r="F24" s="13" t="s">
        <v>385</v>
      </c>
      <c r="G24" s="21">
        <v>11407586.9</v>
      </c>
      <c r="H24" s="44" t="s">
        <v>402</v>
      </c>
      <c r="I24" s="45" t="s">
        <v>769</v>
      </c>
      <c r="J24" s="46">
        <v>14076</v>
      </c>
    </row>
    <row r="25" spans="1:13" ht="46.5" customHeight="1">
      <c r="A25" s="13" t="s">
        <v>371</v>
      </c>
      <c r="B25" s="13" t="s">
        <v>405</v>
      </c>
      <c r="C25" s="13" t="s">
        <v>406</v>
      </c>
      <c r="D25" s="13" t="s">
        <v>374</v>
      </c>
      <c r="E25" s="13" t="s">
        <v>393</v>
      </c>
      <c r="F25" s="13" t="s">
        <v>385</v>
      </c>
      <c r="G25" s="21">
        <v>4806.7</v>
      </c>
      <c r="H25" s="44" t="s">
        <v>407</v>
      </c>
      <c r="I25" s="45" t="s">
        <v>713</v>
      </c>
      <c r="J25" s="46">
        <v>52000</v>
      </c>
    </row>
    <row r="26" spans="1:13" ht="95.25" customHeight="1">
      <c r="A26" s="13" t="s">
        <v>371</v>
      </c>
      <c r="B26" s="13" t="s">
        <v>408</v>
      </c>
      <c r="C26" s="13" t="s">
        <v>409</v>
      </c>
      <c r="D26" s="13" t="s">
        <v>374</v>
      </c>
      <c r="E26" s="13" t="s">
        <v>393</v>
      </c>
      <c r="F26" s="13" t="s">
        <v>385</v>
      </c>
      <c r="G26" s="21">
        <v>9763.2999999999993</v>
      </c>
      <c r="H26" s="44" t="s">
        <v>410</v>
      </c>
      <c r="I26" s="45" t="s">
        <v>761</v>
      </c>
      <c r="J26" s="46">
        <v>21314.7</v>
      </c>
    </row>
    <row r="27" spans="1:13" ht="47.25">
      <c r="A27" s="13"/>
      <c r="B27" s="13"/>
      <c r="C27" s="13"/>
      <c r="D27" s="13"/>
      <c r="E27" s="13"/>
      <c r="F27" s="13"/>
      <c r="G27" s="21"/>
      <c r="H27" s="41" t="s">
        <v>724</v>
      </c>
      <c r="I27" s="47" t="s">
        <v>725</v>
      </c>
      <c r="J27" s="43">
        <f>J28</f>
        <v>29078.6</v>
      </c>
    </row>
    <row r="28" spans="1:13" ht="32.25" customHeight="1">
      <c r="A28" s="13"/>
      <c r="B28" s="13"/>
      <c r="C28" s="13"/>
      <c r="D28" s="13"/>
      <c r="E28" s="13"/>
      <c r="F28" s="13"/>
      <c r="G28" s="21"/>
      <c r="H28" s="41" t="s">
        <v>726</v>
      </c>
      <c r="I28" s="47" t="s">
        <v>727</v>
      </c>
      <c r="J28" s="43">
        <f>J29+J31+J33</f>
        <v>29078.6</v>
      </c>
    </row>
    <row r="29" spans="1:13" ht="81" customHeight="1">
      <c r="A29" s="13"/>
      <c r="B29" s="13"/>
      <c r="C29" s="13"/>
      <c r="D29" s="13"/>
      <c r="E29" s="13"/>
      <c r="F29" s="13"/>
      <c r="G29" s="21"/>
      <c r="H29" s="44" t="s">
        <v>728</v>
      </c>
      <c r="I29" s="45" t="s">
        <v>732</v>
      </c>
      <c r="J29" s="46">
        <f>J30</f>
        <v>12524.199999999999</v>
      </c>
    </row>
    <row r="30" spans="1:13" ht="128.25" customHeight="1">
      <c r="A30" s="13"/>
      <c r="B30" s="13"/>
      <c r="C30" s="13"/>
      <c r="D30" s="13"/>
      <c r="E30" s="13"/>
      <c r="F30" s="13"/>
      <c r="G30" s="21"/>
      <c r="H30" s="44" t="s">
        <v>820</v>
      </c>
      <c r="I30" s="64" t="s">
        <v>821</v>
      </c>
      <c r="J30" s="46">
        <f>11447.4+1076.8</f>
        <v>12524.199999999999</v>
      </c>
    </row>
    <row r="31" spans="1:13" ht="95.25" customHeight="1">
      <c r="A31" s="13"/>
      <c r="B31" s="13"/>
      <c r="C31" s="13"/>
      <c r="D31" s="13"/>
      <c r="E31" s="13"/>
      <c r="F31" s="13"/>
      <c r="G31" s="21"/>
      <c r="H31" s="44" t="s">
        <v>729</v>
      </c>
      <c r="I31" s="45" t="s">
        <v>736</v>
      </c>
      <c r="J31" s="46">
        <f>J32</f>
        <v>95.5</v>
      </c>
    </row>
    <row r="32" spans="1:13" ht="145.5" customHeight="1">
      <c r="A32" s="13"/>
      <c r="B32" s="13"/>
      <c r="C32" s="13"/>
      <c r="D32" s="13"/>
      <c r="E32" s="13"/>
      <c r="F32" s="13"/>
      <c r="G32" s="21"/>
      <c r="H32" s="44" t="s">
        <v>822</v>
      </c>
      <c r="I32" s="64" t="s">
        <v>823</v>
      </c>
      <c r="J32" s="46">
        <f>87.3+8.2</f>
        <v>95.5</v>
      </c>
    </row>
    <row r="33" spans="1:10" ht="79.5" customHeight="1">
      <c r="A33" s="13"/>
      <c r="B33" s="13"/>
      <c r="C33" s="13"/>
      <c r="D33" s="13"/>
      <c r="E33" s="13"/>
      <c r="F33" s="13"/>
      <c r="G33" s="21"/>
      <c r="H33" s="44" t="s">
        <v>730</v>
      </c>
      <c r="I33" s="45" t="s">
        <v>731</v>
      </c>
      <c r="J33" s="46">
        <f>J34</f>
        <v>16458.900000000001</v>
      </c>
    </row>
    <row r="34" spans="1:10" ht="128.25" customHeight="1">
      <c r="A34" s="13"/>
      <c r="B34" s="13"/>
      <c r="C34" s="13"/>
      <c r="D34" s="13"/>
      <c r="E34" s="13"/>
      <c r="F34" s="13"/>
      <c r="G34" s="21"/>
      <c r="H34" s="44" t="s">
        <v>824</v>
      </c>
      <c r="I34" s="64" t="s">
        <v>825</v>
      </c>
      <c r="J34" s="46">
        <f>15043.9+1415</f>
        <v>16458.900000000001</v>
      </c>
    </row>
    <row r="35" spans="1:10" s="5" customFormat="1" ht="15.75">
      <c r="A35" s="19" t="s">
        <v>371</v>
      </c>
      <c r="B35" s="19" t="s">
        <v>425</v>
      </c>
      <c r="C35" s="19" t="s">
        <v>426</v>
      </c>
      <c r="D35" s="19" t="s">
        <v>374</v>
      </c>
      <c r="E35" s="19" t="s">
        <v>375</v>
      </c>
      <c r="F35" s="19" t="s">
        <v>371</v>
      </c>
      <c r="G35" s="20">
        <v>775209</v>
      </c>
      <c r="H35" s="41" t="s">
        <v>427</v>
      </c>
      <c r="I35" s="42" t="s">
        <v>426</v>
      </c>
      <c r="J35" s="43">
        <f>J36+J42+J44+J46</f>
        <v>3460013</v>
      </c>
    </row>
    <row r="36" spans="1:10" s="5" customFormat="1" ht="31.5">
      <c r="A36" s="19"/>
      <c r="B36" s="19"/>
      <c r="C36" s="19"/>
      <c r="D36" s="19"/>
      <c r="E36" s="19"/>
      <c r="F36" s="19"/>
      <c r="G36" s="20"/>
      <c r="H36" s="41" t="s">
        <v>701</v>
      </c>
      <c r="I36" s="42" t="s">
        <v>430</v>
      </c>
      <c r="J36" s="43">
        <f>J37+J40</f>
        <v>1288181.8999999999</v>
      </c>
    </row>
    <row r="37" spans="1:10" s="5" customFormat="1" ht="33.75" customHeight="1">
      <c r="A37" s="19"/>
      <c r="B37" s="19"/>
      <c r="C37" s="19"/>
      <c r="D37" s="19"/>
      <c r="E37" s="19"/>
      <c r="F37" s="19"/>
      <c r="G37" s="20"/>
      <c r="H37" s="41" t="s">
        <v>702</v>
      </c>
      <c r="I37" s="42" t="s">
        <v>433</v>
      </c>
      <c r="J37" s="43">
        <f>SUM(J38:J39)</f>
        <v>824436.4</v>
      </c>
    </row>
    <row r="38" spans="1:10" s="5" customFormat="1" ht="31.5">
      <c r="A38" s="19"/>
      <c r="B38" s="19"/>
      <c r="C38" s="19"/>
      <c r="D38" s="19"/>
      <c r="E38" s="19"/>
      <c r="F38" s="19"/>
      <c r="G38" s="20"/>
      <c r="H38" s="44" t="s">
        <v>703</v>
      </c>
      <c r="I38" s="22" t="s">
        <v>433</v>
      </c>
      <c r="J38" s="46">
        <f>793520.1+30906.8</f>
        <v>824426.9</v>
      </c>
    </row>
    <row r="39" spans="1:10" s="5" customFormat="1" ht="47.25">
      <c r="A39" s="19"/>
      <c r="B39" s="19"/>
      <c r="C39" s="19"/>
      <c r="D39" s="19"/>
      <c r="E39" s="19"/>
      <c r="F39" s="19"/>
      <c r="G39" s="20"/>
      <c r="H39" s="44" t="s">
        <v>928</v>
      </c>
      <c r="I39" s="22" t="s">
        <v>929</v>
      </c>
      <c r="J39" s="46">
        <v>9.5</v>
      </c>
    </row>
    <row r="40" spans="1:10" s="5" customFormat="1" ht="47.25">
      <c r="A40" s="19"/>
      <c r="B40" s="19"/>
      <c r="C40" s="19"/>
      <c r="D40" s="19"/>
      <c r="E40" s="19"/>
      <c r="F40" s="19"/>
      <c r="G40" s="20"/>
      <c r="H40" s="41" t="s">
        <v>704</v>
      </c>
      <c r="I40" s="42" t="s">
        <v>705</v>
      </c>
      <c r="J40" s="43">
        <f>J41</f>
        <v>463745.5</v>
      </c>
    </row>
    <row r="41" spans="1:10" s="5" customFormat="1" ht="78.75">
      <c r="A41" s="19"/>
      <c r="B41" s="19"/>
      <c r="C41" s="19"/>
      <c r="D41" s="19"/>
      <c r="E41" s="19"/>
      <c r="F41" s="19"/>
      <c r="G41" s="20"/>
      <c r="H41" s="44" t="s">
        <v>706</v>
      </c>
      <c r="I41" s="48" t="s">
        <v>760</v>
      </c>
      <c r="J41" s="46">
        <f>510537.3-15875.5-30916.3</f>
        <v>463745.5</v>
      </c>
    </row>
    <row r="42" spans="1:10" ht="31.5">
      <c r="A42" s="13" t="s">
        <v>371</v>
      </c>
      <c r="B42" s="13" t="s">
        <v>429</v>
      </c>
      <c r="C42" s="13" t="s">
        <v>430</v>
      </c>
      <c r="D42" s="13" t="s">
        <v>374</v>
      </c>
      <c r="E42" s="13" t="s">
        <v>375</v>
      </c>
      <c r="F42" s="13" t="s">
        <v>385</v>
      </c>
      <c r="G42" s="21">
        <v>705387.3</v>
      </c>
      <c r="H42" s="41" t="s">
        <v>500</v>
      </c>
      <c r="I42" s="42" t="s">
        <v>230</v>
      </c>
      <c r="J42" s="43">
        <f>J43</f>
        <v>166415</v>
      </c>
    </row>
    <row r="43" spans="1:10" ht="31.5">
      <c r="A43" s="13" t="s">
        <v>371</v>
      </c>
      <c r="B43" s="13" t="s">
        <v>432</v>
      </c>
      <c r="C43" s="13" t="s">
        <v>433</v>
      </c>
      <c r="D43" s="13" t="s">
        <v>374</v>
      </c>
      <c r="E43" s="13" t="s">
        <v>375</v>
      </c>
      <c r="F43" s="13" t="s">
        <v>385</v>
      </c>
      <c r="G43" s="21">
        <v>527590</v>
      </c>
      <c r="H43" s="44" t="s">
        <v>231</v>
      </c>
      <c r="I43" s="22" t="s">
        <v>230</v>
      </c>
      <c r="J43" s="46">
        <f>156447.8+9967.2</f>
        <v>166415</v>
      </c>
    </row>
    <row r="44" spans="1:10" ht="18.75" customHeight="1">
      <c r="A44" s="13" t="s">
        <v>371</v>
      </c>
      <c r="B44" s="13" t="s">
        <v>440</v>
      </c>
      <c r="C44" s="13" t="s">
        <v>441</v>
      </c>
      <c r="D44" s="13" t="s">
        <v>374</v>
      </c>
      <c r="E44" s="13" t="s">
        <v>375</v>
      </c>
      <c r="F44" s="13" t="s">
        <v>385</v>
      </c>
      <c r="G44" s="21">
        <v>69821.7</v>
      </c>
      <c r="H44" s="41" t="s">
        <v>501</v>
      </c>
      <c r="I44" s="42" t="s">
        <v>441</v>
      </c>
      <c r="J44" s="43">
        <f>J45</f>
        <v>1979730</v>
      </c>
    </row>
    <row r="45" spans="1:10" ht="18.75" customHeight="1">
      <c r="A45" s="13" t="s">
        <v>371</v>
      </c>
      <c r="B45" s="13" t="s">
        <v>443</v>
      </c>
      <c r="C45" s="13" t="s">
        <v>441</v>
      </c>
      <c r="D45" s="13" t="s">
        <v>374</v>
      </c>
      <c r="E45" s="13" t="s">
        <v>393</v>
      </c>
      <c r="F45" s="13" t="s">
        <v>385</v>
      </c>
      <c r="G45" s="21">
        <v>24274.1</v>
      </c>
      <c r="H45" s="44" t="s">
        <v>444</v>
      </c>
      <c r="I45" s="22" t="s">
        <v>441</v>
      </c>
      <c r="J45" s="46">
        <f>1601641.6+379744.5-1656.1</f>
        <v>1979730</v>
      </c>
    </row>
    <row r="46" spans="1:10" ht="31.5">
      <c r="A46" s="13"/>
      <c r="B46" s="13"/>
      <c r="C46" s="13"/>
      <c r="D46" s="13"/>
      <c r="E46" s="13"/>
      <c r="F46" s="13"/>
      <c r="G46" s="21"/>
      <c r="H46" s="41" t="s">
        <v>716</v>
      </c>
      <c r="I46" s="42" t="s">
        <v>707</v>
      </c>
      <c r="J46" s="43">
        <f>J47</f>
        <v>25686.1</v>
      </c>
    </row>
    <row r="47" spans="1:10" ht="47.25">
      <c r="A47" s="13"/>
      <c r="B47" s="13"/>
      <c r="C47" s="13"/>
      <c r="D47" s="13"/>
      <c r="E47" s="13"/>
      <c r="F47" s="13"/>
      <c r="G47" s="21"/>
      <c r="H47" s="44" t="s">
        <v>717</v>
      </c>
      <c r="I47" s="22" t="s">
        <v>718</v>
      </c>
      <c r="J47" s="46">
        <v>25686.1</v>
      </c>
    </row>
    <row r="48" spans="1:10" s="5" customFormat="1" ht="15.75">
      <c r="A48" s="19" t="s">
        <v>371</v>
      </c>
      <c r="B48" s="19" t="s">
        <v>447</v>
      </c>
      <c r="C48" s="19" t="s">
        <v>448</v>
      </c>
      <c r="D48" s="19" t="s">
        <v>374</v>
      </c>
      <c r="E48" s="19" t="s">
        <v>375</v>
      </c>
      <c r="F48" s="19" t="s">
        <v>371</v>
      </c>
      <c r="G48" s="20">
        <v>3326595.8</v>
      </c>
      <c r="H48" s="41" t="s">
        <v>449</v>
      </c>
      <c r="I48" s="42" t="s">
        <v>448</v>
      </c>
      <c r="J48" s="43">
        <f>J49+J51</f>
        <v>679762.6</v>
      </c>
    </row>
    <row r="49" spans="1:13" ht="15.75">
      <c r="A49" s="13" t="s">
        <v>371</v>
      </c>
      <c r="B49" s="13" t="s">
        <v>451</v>
      </c>
      <c r="C49" s="13" t="s">
        <v>452</v>
      </c>
      <c r="D49" s="13" t="s">
        <v>374</v>
      </c>
      <c r="E49" s="13" t="s">
        <v>389</v>
      </c>
      <c r="F49" s="13" t="s">
        <v>385</v>
      </c>
      <c r="G49" s="21">
        <v>2846258</v>
      </c>
      <c r="H49" s="41" t="s">
        <v>232</v>
      </c>
      <c r="I49" s="42" t="s">
        <v>233</v>
      </c>
      <c r="J49" s="43">
        <f>J50</f>
        <v>234713</v>
      </c>
    </row>
    <row r="50" spans="1:13" ht="48" customHeight="1">
      <c r="A50" s="13" t="s">
        <v>371</v>
      </c>
      <c r="B50" s="13" t="s">
        <v>454</v>
      </c>
      <c r="C50" s="13" t="s">
        <v>455</v>
      </c>
      <c r="D50" s="13" t="s">
        <v>374</v>
      </c>
      <c r="E50" s="13" t="s">
        <v>389</v>
      </c>
      <c r="F50" s="13" t="s">
        <v>385</v>
      </c>
      <c r="G50" s="21">
        <v>2846258</v>
      </c>
      <c r="H50" s="44" t="s">
        <v>234</v>
      </c>
      <c r="I50" s="22" t="s">
        <v>235</v>
      </c>
      <c r="J50" s="46">
        <v>234713</v>
      </c>
    </row>
    <row r="51" spans="1:13" ht="15" customHeight="1">
      <c r="A51" s="13" t="s">
        <v>371</v>
      </c>
      <c r="B51" s="13" t="s">
        <v>456</v>
      </c>
      <c r="C51" s="13" t="s">
        <v>457</v>
      </c>
      <c r="D51" s="13" t="s">
        <v>374</v>
      </c>
      <c r="E51" s="13" t="s">
        <v>389</v>
      </c>
      <c r="F51" s="13" t="s">
        <v>385</v>
      </c>
      <c r="G51" s="21">
        <v>477536.7</v>
      </c>
      <c r="H51" s="41" t="s">
        <v>236</v>
      </c>
      <c r="I51" s="42" t="s">
        <v>237</v>
      </c>
      <c r="J51" s="43">
        <f>J52+J54</f>
        <v>445049.59999999998</v>
      </c>
    </row>
    <row r="52" spans="1:13" ht="15.75">
      <c r="A52" s="13" t="s">
        <v>371</v>
      </c>
      <c r="B52" s="13" t="s">
        <v>459</v>
      </c>
      <c r="C52" s="13" t="s">
        <v>460</v>
      </c>
      <c r="D52" s="13" t="s">
        <v>374</v>
      </c>
      <c r="E52" s="13" t="s">
        <v>389</v>
      </c>
      <c r="F52" s="13" t="s">
        <v>385</v>
      </c>
      <c r="G52" s="21">
        <v>92860.6</v>
      </c>
      <c r="H52" s="41" t="s">
        <v>749</v>
      </c>
      <c r="I52" s="42" t="s">
        <v>742</v>
      </c>
      <c r="J52" s="43">
        <f>J53</f>
        <v>438863.5</v>
      </c>
    </row>
    <row r="53" spans="1:13" ht="33.75" customHeight="1">
      <c r="A53" s="13" t="s">
        <v>371</v>
      </c>
      <c r="B53" s="13" t="s">
        <v>461</v>
      </c>
      <c r="C53" s="13" t="s">
        <v>462</v>
      </c>
      <c r="D53" s="13" t="s">
        <v>374</v>
      </c>
      <c r="E53" s="13" t="s">
        <v>389</v>
      </c>
      <c r="F53" s="13" t="s">
        <v>385</v>
      </c>
      <c r="G53" s="21">
        <v>384676.1</v>
      </c>
      <c r="H53" s="44" t="s">
        <v>743</v>
      </c>
      <c r="I53" s="22" t="s">
        <v>744</v>
      </c>
      <c r="J53" s="46">
        <f>435706.7+28973.9+8000-76859.7+43042.6</f>
        <v>438863.5</v>
      </c>
    </row>
    <row r="54" spans="1:13" ht="15.75">
      <c r="A54" s="13"/>
      <c r="B54" s="13"/>
      <c r="C54" s="13"/>
      <c r="D54" s="13"/>
      <c r="E54" s="13"/>
      <c r="F54" s="13"/>
      <c r="G54" s="21"/>
      <c r="H54" s="41" t="s">
        <v>745</v>
      </c>
      <c r="I54" s="42" t="s">
        <v>746</v>
      </c>
      <c r="J54" s="43">
        <f>J55</f>
        <v>6186.1</v>
      </c>
    </row>
    <row r="55" spans="1:13" ht="49.5" customHeight="1">
      <c r="A55" s="13" t="s">
        <v>371</v>
      </c>
      <c r="B55" s="13" t="s">
        <v>463</v>
      </c>
      <c r="C55" s="13" t="s">
        <v>464</v>
      </c>
      <c r="D55" s="13" t="s">
        <v>374</v>
      </c>
      <c r="E55" s="13" t="s">
        <v>389</v>
      </c>
      <c r="F55" s="13" t="s">
        <v>385</v>
      </c>
      <c r="G55" s="21">
        <v>2801.1</v>
      </c>
      <c r="H55" s="44" t="s">
        <v>747</v>
      </c>
      <c r="I55" s="22" t="s">
        <v>748</v>
      </c>
      <c r="J55" s="46">
        <f>5865+321.1</f>
        <v>6186.1</v>
      </c>
    </row>
    <row r="56" spans="1:13" s="5" customFormat="1" ht="15.75">
      <c r="A56" s="19" t="s">
        <v>371</v>
      </c>
      <c r="B56" s="19" t="s">
        <v>474</v>
      </c>
      <c r="C56" s="19" t="s">
        <v>475</v>
      </c>
      <c r="D56" s="19" t="s">
        <v>374</v>
      </c>
      <c r="E56" s="19" t="s">
        <v>375</v>
      </c>
      <c r="F56" s="19" t="s">
        <v>371</v>
      </c>
      <c r="G56" s="20">
        <v>27392</v>
      </c>
      <c r="H56" s="41" t="s">
        <v>476</v>
      </c>
      <c r="I56" s="42" t="s">
        <v>475</v>
      </c>
      <c r="J56" s="43">
        <f>J57+J59</f>
        <v>70027.000000000015</v>
      </c>
    </row>
    <row r="57" spans="1:13" s="5" customFormat="1" ht="32.25" customHeight="1">
      <c r="A57" s="19"/>
      <c r="B57" s="19"/>
      <c r="C57" s="19"/>
      <c r="D57" s="19"/>
      <c r="E57" s="19"/>
      <c r="F57" s="19"/>
      <c r="G57" s="20"/>
      <c r="H57" s="41" t="s">
        <v>239</v>
      </c>
      <c r="I57" s="42" t="s">
        <v>240</v>
      </c>
      <c r="J57" s="43">
        <f>J58</f>
        <v>69419.400000000009</v>
      </c>
    </row>
    <row r="58" spans="1:13" s="5" customFormat="1" ht="46.5" customHeight="1">
      <c r="A58" s="19"/>
      <c r="B58" s="19"/>
      <c r="C58" s="19"/>
      <c r="D58" s="19"/>
      <c r="E58" s="19"/>
      <c r="F58" s="19"/>
      <c r="G58" s="20"/>
      <c r="H58" s="44" t="s">
        <v>241</v>
      </c>
      <c r="I58" s="22" t="s">
        <v>242</v>
      </c>
      <c r="J58" s="46">
        <f>78763.8-1554.7-7789.7</f>
        <v>69419.400000000009</v>
      </c>
    </row>
    <row r="59" spans="1:13" ht="48" customHeight="1">
      <c r="A59" s="13" t="s">
        <v>371</v>
      </c>
      <c r="B59" s="13" t="s">
        <v>478</v>
      </c>
      <c r="C59" s="13" t="s">
        <v>479</v>
      </c>
      <c r="D59" s="13" t="s">
        <v>374</v>
      </c>
      <c r="E59" s="13" t="s">
        <v>393</v>
      </c>
      <c r="F59" s="13" t="s">
        <v>385</v>
      </c>
      <c r="G59" s="21">
        <v>27392</v>
      </c>
      <c r="H59" s="41" t="s">
        <v>480</v>
      </c>
      <c r="I59" s="42" t="s">
        <v>479</v>
      </c>
      <c r="J59" s="43">
        <f>J60+J61</f>
        <v>607.6</v>
      </c>
    </row>
    <row r="60" spans="1:13" ht="33" customHeight="1">
      <c r="A60" s="13" t="s">
        <v>371</v>
      </c>
      <c r="B60" s="13" t="s">
        <v>486</v>
      </c>
      <c r="C60" s="13" t="s">
        <v>487</v>
      </c>
      <c r="D60" s="13" t="s">
        <v>374</v>
      </c>
      <c r="E60" s="13" t="s">
        <v>393</v>
      </c>
      <c r="F60" s="13" t="s">
        <v>385</v>
      </c>
      <c r="G60" s="21">
        <v>1218</v>
      </c>
      <c r="H60" s="41" t="s">
        <v>245</v>
      </c>
      <c r="I60" s="42" t="s">
        <v>246</v>
      </c>
      <c r="J60" s="43">
        <f>943-333-140</f>
        <v>470</v>
      </c>
    </row>
    <row r="61" spans="1:13" ht="79.5" customHeight="1">
      <c r="A61" s="13"/>
      <c r="B61" s="13"/>
      <c r="C61" s="13"/>
      <c r="D61" s="13"/>
      <c r="E61" s="13"/>
      <c r="F61" s="13"/>
      <c r="G61" s="21"/>
      <c r="H61" s="41" t="s">
        <v>44</v>
      </c>
      <c r="I61" s="42" t="s">
        <v>550</v>
      </c>
      <c r="J61" s="43">
        <f>J62</f>
        <v>137.6</v>
      </c>
    </row>
    <row r="62" spans="1:13" ht="94.5" customHeight="1">
      <c r="A62" s="13"/>
      <c r="B62" s="13"/>
      <c r="C62" s="13"/>
      <c r="D62" s="13"/>
      <c r="E62" s="13"/>
      <c r="F62" s="13"/>
      <c r="G62" s="21"/>
      <c r="H62" s="44" t="s">
        <v>551</v>
      </c>
      <c r="I62" s="22" t="s">
        <v>552</v>
      </c>
      <c r="J62" s="46">
        <f>76.6+49.6+11.4</f>
        <v>137.6</v>
      </c>
    </row>
    <row r="63" spans="1:13" s="5" customFormat="1" ht="15.75">
      <c r="A63" s="19" t="s">
        <v>371</v>
      </c>
      <c r="B63" s="19" t="s">
        <v>496</v>
      </c>
      <c r="C63" s="19" t="s">
        <v>496</v>
      </c>
      <c r="D63" s="19" t="s">
        <v>374</v>
      </c>
      <c r="E63" s="19" t="s">
        <v>375</v>
      </c>
      <c r="F63" s="19" t="s">
        <v>371</v>
      </c>
      <c r="G63" s="20">
        <v>513490</v>
      </c>
      <c r="H63" s="41"/>
      <c r="I63" s="42" t="s">
        <v>496</v>
      </c>
      <c r="J63" s="43">
        <f>J64+J77+J91+J84+J102+J133</f>
        <v>634496.4</v>
      </c>
      <c r="L63" s="67"/>
      <c r="M63" s="67"/>
    </row>
    <row r="64" spans="1:13" s="5" customFormat="1" ht="47.25">
      <c r="A64" s="19" t="s">
        <v>371</v>
      </c>
      <c r="B64" s="19" t="s">
        <v>498</v>
      </c>
      <c r="C64" s="19" t="s">
        <v>499</v>
      </c>
      <c r="D64" s="19" t="s">
        <v>374</v>
      </c>
      <c r="E64" s="19" t="s">
        <v>375</v>
      </c>
      <c r="F64" s="19" t="s">
        <v>371</v>
      </c>
      <c r="G64" s="20">
        <v>325437</v>
      </c>
      <c r="H64" s="41" t="s">
        <v>515</v>
      </c>
      <c r="I64" s="42" t="s">
        <v>499</v>
      </c>
      <c r="J64" s="43">
        <f>J65+J67+J74</f>
        <v>403136.89999999997</v>
      </c>
    </row>
    <row r="65" spans="1:10" ht="94.5">
      <c r="A65" s="13" t="s">
        <v>371</v>
      </c>
      <c r="B65" s="13" t="s">
        <v>517</v>
      </c>
      <c r="C65" s="13" t="s">
        <v>518</v>
      </c>
      <c r="D65" s="13" t="s">
        <v>374</v>
      </c>
      <c r="E65" s="13" t="s">
        <v>375</v>
      </c>
      <c r="F65" s="13" t="s">
        <v>519</v>
      </c>
      <c r="G65" s="21">
        <v>400</v>
      </c>
      <c r="H65" s="41" t="s">
        <v>520</v>
      </c>
      <c r="I65" s="42" t="s">
        <v>518</v>
      </c>
      <c r="J65" s="43">
        <f>J66</f>
        <v>4912.3999999999996</v>
      </c>
    </row>
    <row r="66" spans="1:10" ht="63">
      <c r="A66" s="13" t="s">
        <v>371</v>
      </c>
      <c r="B66" s="13" t="s">
        <v>523</v>
      </c>
      <c r="C66" s="13" t="s">
        <v>524</v>
      </c>
      <c r="D66" s="13" t="s">
        <v>374</v>
      </c>
      <c r="E66" s="13" t="s">
        <v>389</v>
      </c>
      <c r="F66" s="13" t="s">
        <v>519</v>
      </c>
      <c r="G66" s="21">
        <v>400</v>
      </c>
      <c r="H66" s="44" t="s">
        <v>28</v>
      </c>
      <c r="I66" s="22" t="s">
        <v>369</v>
      </c>
      <c r="J66" s="46">
        <f>11700-6787.6</f>
        <v>4912.3999999999996</v>
      </c>
    </row>
    <row r="67" spans="1:10" ht="110.25">
      <c r="A67" s="13" t="s">
        <v>371</v>
      </c>
      <c r="B67" s="13" t="s">
        <v>527</v>
      </c>
      <c r="C67" s="13" t="s">
        <v>528</v>
      </c>
      <c r="D67" s="13" t="s">
        <v>374</v>
      </c>
      <c r="E67" s="13" t="s">
        <v>375</v>
      </c>
      <c r="F67" s="13" t="s">
        <v>519</v>
      </c>
      <c r="G67" s="21">
        <v>280588</v>
      </c>
      <c r="H67" s="41" t="s">
        <v>529</v>
      </c>
      <c r="I67" s="42" t="s">
        <v>530</v>
      </c>
      <c r="J67" s="43">
        <f>J68+J70+J72</f>
        <v>398213.49999999994</v>
      </c>
    </row>
    <row r="68" spans="1:10" ht="78.75">
      <c r="A68" s="13" t="s">
        <v>371</v>
      </c>
      <c r="B68" s="13" t="s">
        <v>532</v>
      </c>
      <c r="C68" s="13" t="s">
        <v>533</v>
      </c>
      <c r="D68" s="13" t="s">
        <v>374</v>
      </c>
      <c r="E68" s="13" t="s">
        <v>375</v>
      </c>
      <c r="F68" s="13" t="s">
        <v>519</v>
      </c>
      <c r="G68" s="21">
        <v>236954</v>
      </c>
      <c r="H68" s="41" t="s">
        <v>534</v>
      </c>
      <c r="I68" s="42" t="s">
        <v>533</v>
      </c>
      <c r="J68" s="43">
        <f>J69</f>
        <v>330510.89999999997</v>
      </c>
    </row>
    <row r="69" spans="1:10" ht="94.5">
      <c r="A69" s="13" t="s">
        <v>371</v>
      </c>
      <c r="B69" s="13" t="s">
        <v>532</v>
      </c>
      <c r="C69" s="13" t="s">
        <v>533</v>
      </c>
      <c r="D69" s="13" t="s">
        <v>374</v>
      </c>
      <c r="E69" s="13" t="s">
        <v>535</v>
      </c>
      <c r="F69" s="13" t="s">
        <v>519</v>
      </c>
      <c r="G69" s="21">
        <v>236954</v>
      </c>
      <c r="H69" s="44" t="s">
        <v>502</v>
      </c>
      <c r="I69" s="22" t="s">
        <v>536</v>
      </c>
      <c r="J69" s="46">
        <f>339173.1-56820.7+48158.5</f>
        <v>330510.89999999997</v>
      </c>
    </row>
    <row r="70" spans="1:10" ht="96" customHeight="1">
      <c r="A70" s="13" t="s">
        <v>371</v>
      </c>
      <c r="B70" s="13" t="s">
        <v>538</v>
      </c>
      <c r="C70" s="13" t="s">
        <v>539</v>
      </c>
      <c r="D70" s="13" t="s">
        <v>374</v>
      </c>
      <c r="E70" s="13" t="s">
        <v>375</v>
      </c>
      <c r="F70" s="13" t="s">
        <v>519</v>
      </c>
      <c r="G70" s="21">
        <v>5134</v>
      </c>
      <c r="H70" s="41" t="s">
        <v>540</v>
      </c>
      <c r="I70" s="42" t="s">
        <v>541</v>
      </c>
      <c r="J70" s="43">
        <f>J71</f>
        <v>31902.6</v>
      </c>
    </row>
    <row r="71" spans="1:10" ht="80.25" customHeight="1">
      <c r="A71" s="13" t="s">
        <v>371</v>
      </c>
      <c r="B71" s="13" t="s">
        <v>542</v>
      </c>
      <c r="C71" s="13" t="s">
        <v>543</v>
      </c>
      <c r="D71" s="13" t="s">
        <v>374</v>
      </c>
      <c r="E71" s="13" t="s">
        <v>389</v>
      </c>
      <c r="F71" s="13" t="s">
        <v>519</v>
      </c>
      <c r="G71" s="21">
        <v>5134</v>
      </c>
      <c r="H71" s="44" t="s">
        <v>29</v>
      </c>
      <c r="I71" s="22" t="s">
        <v>770</v>
      </c>
      <c r="J71" s="46">
        <f>22873.3+9029.3</f>
        <v>31902.6</v>
      </c>
    </row>
    <row r="72" spans="1:10" ht="47.25">
      <c r="A72" s="13"/>
      <c r="B72" s="13"/>
      <c r="C72" s="13"/>
      <c r="D72" s="13"/>
      <c r="E72" s="13"/>
      <c r="F72" s="13"/>
      <c r="G72" s="21"/>
      <c r="H72" s="41" t="s">
        <v>719</v>
      </c>
      <c r="I72" s="42" t="s">
        <v>720</v>
      </c>
      <c r="J72" s="43">
        <f>J73</f>
        <v>35800</v>
      </c>
    </row>
    <row r="73" spans="1:10" ht="33" customHeight="1">
      <c r="A73" s="13"/>
      <c r="B73" s="13"/>
      <c r="C73" s="13"/>
      <c r="D73" s="13"/>
      <c r="E73" s="13"/>
      <c r="F73" s="13"/>
      <c r="G73" s="21"/>
      <c r="H73" s="44" t="s">
        <v>721</v>
      </c>
      <c r="I73" s="22" t="s">
        <v>722</v>
      </c>
      <c r="J73" s="46">
        <f>29500+2714+3586</f>
        <v>35800</v>
      </c>
    </row>
    <row r="74" spans="1:10" ht="33.75" customHeight="1">
      <c r="A74" s="13"/>
      <c r="B74" s="13"/>
      <c r="C74" s="13"/>
      <c r="D74" s="13"/>
      <c r="E74" s="13"/>
      <c r="F74" s="13"/>
      <c r="G74" s="21"/>
      <c r="H74" s="41" t="s">
        <v>777</v>
      </c>
      <c r="I74" s="57" t="s">
        <v>778</v>
      </c>
      <c r="J74" s="43">
        <f>J75</f>
        <v>11</v>
      </c>
    </row>
    <row r="75" spans="1:10" ht="62.25" customHeight="1">
      <c r="A75" s="13"/>
      <c r="B75" s="13"/>
      <c r="C75" s="13"/>
      <c r="D75" s="13"/>
      <c r="E75" s="13"/>
      <c r="F75" s="13"/>
      <c r="G75" s="21"/>
      <c r="H75" s="73" t="s">
        <v>779</v>
      </c>
      <c r="I75" s="57" t="s">
        <v>780</v>
      </c>
      <c r="J75" s="43">
        <f>J76</f>
        <v>11</v>
      </c>
    </row>
    <row r="76" spans="1:10" ht="63" customHeight="1">
      <c r="A76" s="13"/>
      <c r="B76" s="13"/>
      <c r="C76" s="13"/>
      <c r="D76" s="13"/>
      <c r="E76" s="13"/>
      <c r="F76" s="13"/>
      <c r="G76" s="21"/>
      <c r="H76" s="74" t="s">
        <v>781</v>
      </c>
      <c r="I76" s="58" t="s">
        <v>782</v>
      </c>
      <c r="J76" s="46">
        <v>11</v>
      </c>
    </row>
    <row r="77" spans="1:10" s="5" customFormat="1" ht="31.5">
      <c r="A77" s="19" t="s">
        <v>371</v>
      </c>
      <c r="B77" s="19" t="s">
        <v>554</v>
      </c>
      <c r="C77" s="19" t="s">
        <v>555</v>
      </c>
      <c r="D77" s="19" t="s">
        <v>374</v>
      </c>
      <c r="E77" s="19" t="s">
        <v>375</v>
      </c>
      <c r="F77" s="19" t="s">
        <v>371</v>
      </c>
      <c r="G77" s="20">
        <v>153713</v>
      </c>
      <c r="H77" s="41" t="s">
        <v>556</v>
      </c>
      <c r="I77" s="42" t="s">
        <v>555</v>
      </c>
      <c r="J77" s="43">
        <f>J78</f>
        <v>37737.9</v>
      </c>
    </row>
    <row r="78" spans="1:10" ht="15.75" customHeight="1">
      <c r="A78" s="13" t="s">
        <v>371</v>
      </c>
      <c r="B78" s="13" t="s">
        <v>558</v>
      </c>
      <c r="C78" s="13" t="s">
        <v>559</v>
      </c>
      <c r="D78" s="13" t="s">
        <v>374</v>
      </c>
      <c r="E78" s="13" t="s">
        <v>393</v>
      </c>
      <c r="F78" s="13" t="s">
        <v>519</v>
      </c>
      <c r="G78" s="21">
        <v>142866</v>
      </c>
      <c r="H78" s="41" t="s">
        <v>560</v>
      </c>
      <c r="I78" s="42" t="s">
        <v>559</v>
      </c>
      <c r="J78" s="43">
        <f>SUM(J79:J81)</f>
        <v>37737.9</v>
      </c>
    </row>
    <row r="79" spans="1:10" ht="31.5">
      <c r="A79" s="13"/>
      <c r="B79" s="13"/>
      <c r="C79" s="13"/>
      <c r="D79" s="13"/>
      <c r="E79" s="13"/>
      <c r="F79" s="13"/>
      <c r="G79" s="21"/>
      <c r="H79" s="44" t="s">
        <v>765</v>
      </c>
      <c r="I79" s="22" t="s">
        <v>766</v>
      </c>
      <c r="J79" s="46">
        <f>9280+316.5-6008.9</f>
        <v>3587.6000000000004</v>
      </c>
    </row>
    <row r="80" spans="1:10" ht="16.5" customHeight="1">
      <c r="A80" s="13"/>
      <c r="B80" s="13"/>
      <c r="C80" s="13"/>
      <c r="D80" s="13"/>
      <c r="E80" s="13"/>
      <c r="F80" s="13"/>
      <c r="G80" s="21"/>
      <c r="H80" s="44" t="s">
        <v>244</v>
      </c>
      <c r="I80" s="45" t="s">
        <v>217</v>
      </c>
      <c r="J80" s="46">
        <f>8220+15540.6+2758.2</f>
        <v>26518.799999999999</v>
      </c>
    </row>
    <row r="81" spans="1:10" ht="18.75" customHeight="1">
      <c r="A81" s="13"/>
      <c r="B81" s="13"/>
      <c r="C81" s="13"/>
      <c r="D81" s="13"/>
      <c r="E81" s="13"/>
      <c r="F81" s="13"/>
      <c r="G81" s="21"/>
      <c r="H81" s="44" t="s">
        <v>767</v>
      </c>
      <c r="I81" s="38" t="s">
        <v>768</v>
      </c>
      <c r="J81" s="46">
        <f>SUM(J82:J83)</f>
        <v>7631.5000000000009</v>
      </c>
    </row>
    <row r="82" spans="1:10" ht="18.75" customHeight="1">
      <c r="A82" s="13"/>
      <c r="B82" s="13"/>
      <c r="C82" s="13"/>
      <c r="D82" s="13"/>
      <c r="E82" s="13"/>
      <c r="F82" s="13"/>
      <c r="G82" s="21"/>
      <c r="H82" s="40" t="s">
        <v>773</v>
      </c>
      <c r="I82" s="38" t="s">
        <v>774</v>
      </c>
      <c r="J82" s="46">
        <f>6030+1867.3-279.9</f>
        <v>7617.4000000000005</v>
      </c>
    </row>
    <row r="83" spans="1:10" ht="18.75" customHeight="1">
      <c r="A83" s="13"/>
      <c r="B83" s="13"/>
      <c r="C83" s="13"/>
      <c r="D83" s="13"/>
      <c r="E83" s="13"/>
      <c r="F83" s="13"/>
      <c r="G83" s="21"/>
      <c r="H83" s="40" t="s">
        <v>783</v>
      </c>
      <c r="I83" s="38" t="s">
        <v>784</v>
      </c>
      <c r="J83" s="46">
        <f>2170-2156+0.1</f>
        <v>14.1</v>
      </c>
    </row>
    <row r="84" spans="1:10" s="5" customFormat="1" ht="33" customHeight="1">
      <c r="A84" s="19" t="s">
        <v>371</v>
      </c>
      <c r="B84" s="19" t="s">
        <v>575</v>
      </c>
      <c r="C84" s="19" t="s">
        <v>576</v>
      </c>
      <c r="D84" s="19" t="s">
        <v>374</v>
      </c>
      <c r="E84" s="19" t="s">
        <v>375</v>
      </c>
      <c r="F84" s="19" t="s">
        <v>371</v>
      </c>
      <c r="G84" s="20">
        <v>11061</v>
      </c>
      <c r="H84" s="41" t="s">
        <v>577</v>
      </c>
      <c r="I84" s="42" t="s">
        <v>576</v>
      </c>
      <c r="J84" s="43">
        <f>J85+J88</f>
        <v>3727.7</v>
      </c>
    </row>
    <row r="85" spans="1:10" s="5" customFormat="1" ht="15.75">
      <c r="A85" s="19"/>
      <c r="B85" s="19"/>
      <c r="C85" s="19"/>
      <c r="D85" s="19"/>
      <c r="E85" s="19"/>
      <c r="F85" s="19"/>
      <c r="G85" s="20"/>
      <c r="H85" s="41" t="s">
        <v>710</v>
      </c>
      <c r="I85" s="42" t="s">
        <v>711</v>
      </c>
      <c r="J85" s="43">
        <f>J86</f>
        <v>105.69999999999999</v>
      </c>
    </row>
    <row r="86" spans="1:10" s="5" customFormat="1" ht="15.75">
      <c r="A86" s="19"/>
      <c r="B86" s="19"/>
      <c r="C86" s="19"/>
      <c r="D86" s="19"/>
      <c r="E86" s="19"/>
      <c r="F86" s="19"/>
      <c r="G86" s="20"/>
      <c r="H86" s="41" t="s">
        <v>708</v>
      </c>
      <c r="I86" s="42" t="s">
        <v>709</v>
      </c>
      <c r="J86" s="43">
        <f>J87</f>
        <v>105.69999999999999</v>
      </c>
    </row>
    <row r="87" spans="1:10" s="5" customFormat="1" ht="31.5">
      <c r="A87" s="19"/>
      <c r="B87" s="19"/>
      <c r="C87" s="19"/>
      <c r="D87" s="19"/>
      <c r="E87" s="19"/>
      <c r="F87" s="19"/>
      <c r="G87" s="20"/>
      <c r="H87" s="44" t="s">
        <v>712</v>
      </c>
      <c r="I87" s="22" t="s">
        <v>0</v>
      </c>
      <c r="J87" s="46">
        <f>138.1-32.4</f>
        <v>105.69999999999999</v>
      </c>
    </row>
    <row r="88" spans="1:10" s="5" customFormat="1" ht="16.5" customHeight="1">
      <c r="A88" s="19"/>
      <c r="B88" s="19"/>
      <c r="C88" s="19"/>
      <c r="D88" s="19"/>
      <c r="E88" s="19"/>
      <c r="F88" s="19"/>
      <c r="G88" s="20"/>
      <c r="H88" s="41" t="s">
        <v>503</v>
      </c>
      <c r="I88" s="42" t="s">
        <v>504</v>
      </c>
      <c r="J88" s="43">
        <f>J89</f>
        <v>3622</v>
      </c>
    </row>
    <row r="89" spans="1:10" ht="17.25" customHeight="1">
      <c r="A89" s="13" t="s">
        <v>371</v>
      </c>
      <c r="B89" s="13" t="s">
        <v>579</v>
      </c>
      <c r="C89" s="13" t="s">
        <v>580</v>
      </c>
      <c r="D89" s="13" t="s">
        <v>374</v>
      </c>
      <c r="E89" s="13" t="s">
        <v>375</v>
      </c>
      <c r="F89" s="13" t="s">
        <v>581</v>
      </c>
      <c r="G89" s="21">
        <v>11061</v>
      </c>
      <c r="H89" s="41" t="s">
        <v>509</v>
      </c>
      <c r="I89" s="42" t="s">
        <v>510</v>
      </c>
      <c r="J89" s="43">
        <f>J90</f>
        <v>3622</v>
      </c>
    </row>
    <row r="90" spans="1:10" ht="33.75" customHeight="1">
      <c r="A90" s="13" t="s">
        <v>371</v>
      </c>
      <c r="B90" s="13" t="s">
        <v>584</v>
      </c>
      <c r="C90" s="13" t="s">
        <v>585</v>
      </c>
      <c r="D90" s="13" t="s">
        <v>374</v>
      </c>
      <c r="E90" s="13" t="s">
        <v>389</v>
      </c>
      <c r="F90" s="13" t="s">
        <v>581</v>
      </c>
      <c r="G90" s="21">
        <v>11061</v>
      </c>
      <c r="H90" s="44" t="s">
        <v>511</v>
      </c>
      <c r="I90" s="22" t="s">
        <v>512</v>
      </c>
      <c r="J90" s="46">
        <f>500+2312.6+809.4</f>
        <v>3622</v>
      </c>
    </row>
    <row r="91" spans="1:10" s="5" customFormat="1" ht="31.5">
      <c r="A91" s="19" t="s">
        <v>371</v>
      </c>
      <c r="B91" s="19" t="s">
        <v>586</v>
      </c>
      <c r="C91" s="19" t="s">
        <v>587</v>
      </c>
      <c r="D91" s="19" t="s">
        <v>374</v>
      </c>
      <c r="E91" s="19" t="s">
        <v>375</v>
      </c>
      <c r="F91" s="19" t="s">
        <v>371</v>
      </c>
      <c r="G91" s="20">
        <v>9230</v>
      </c>
      <c r="H91" s="41" t="s">
        <v>588</v>
      </c>
      <c r="I91" s="42" t="s">
        <v>587</v>
      </c>
      <c r="J91" s="43">
        <f>J92+J94+J97</f>
        <v>96667</v>
      </c>
    </row>
    <row r="92" spans="1:10" s="5" customFormat="1" ht="15.75">
      <c r="A92" s="19"/>
      <c r="B92" s="19"/>
      <c r="C92" s="19"/>
      <c r="D92" s="19"/>
      <c r="E92" s="19"/>
      <c r="F92" s="19"/>
      <c r="G92" s="20"/>
      <c r="H92" s="41" t="s">
        <v>754</v>
      </c>
      <c r="I92" s="42" t="s">
        <v>755</v>
      </c>
      <c r="J92" s="43">
        <f>J93</f>
        <v>1667</v>
      </c>
    </row>
    <row r="93" spans="1:10" s="5" customFormat="1" ht="31.5">
      <c r="A93" s="19"/>
      <c r="B93" s="19"/>
      <c r="C93" s="19"/>
      <c r="D93" s="19"/>
      <c r="E93" s="19"/>
      <c r="F93" s="19"/>
      <c r="G93" s="20"/>
      <c r="H93" s="44" t="s">
        <v>756</v>
      </c>
      <c r="I93" s="22" t="s">
        <v>757</v>
      </c>
      <c r="J93" s="46">
        <f>1030+637</f>
        <v>1667</v>
      </c>
    </row>
    <row r="94" spans="1:10" ht="94.5">
      <c r="A94" s="13" t="s">
        <v>371</v>
      </c>
      <c r="B94" s="13" t="s">
        <v>590</v>
      </c>
      <c r="C94" s="13" t="s">
        <v>591</v>
      </c>
      <c r="D94" s="13" t="s">
        <v>374</v>
      </c>
      <c r="E94" s="13" t="s">
        <v>375</v>
      </c>
      <c r="F94" s="13" t="s">
        <v>371</v>
      </c>
      <c r="G94" s="21">
        <v>5337.5</v>
      </c>
      <c r="H94" s="41" t="s">
        <v>592</v>
      </c>
      <c r="I94" s="42" t="s">
        <v>737</v>
      </c>
      <c r="J94" s="43">
        <f>J95</f>
        <v>20000</v>
      </c>
    </row>
    <row r="95" spans="1:10" ht="111" customHeight="1">
      <c r="A95" s="13" t="s">
        <v>371</v>
      </c>
      <c r="B95" s="13" t="s">
        <v>594</v>
      </c>
      <c r="C95" s="13" t="s">
        <v>38</v>
      </c>
      <c r="D95" s="13" t="s">
        <v>374</v>
      </c>
      <c r="E95" s="13" t="s">
        <v>389</v>
      </c>
      <c r="F95" s="13" t="s">
        <v>595</v>
      </c>
      <c r="G95" s="21">
        <v>5282</v>
      </c>
      <c r="H95" s="41" t="s">
        <v>513</v>
      </c>
      <c r="I95" s="42" t="s">
        <v>740</v>
      </c>
      <c r="J95" s="43">
        <f>J96</f>
        <v>20000</v>
      </c>
    </row>
    <row r="96" spans="1:10" ht="95.25" customHeight="1">
      <c r="A96" s="13" t="s">
        <v>371</v>
      </c>
      <c r="B96" s="13" t="s">
        <v>598</v>
      </c>
      <c r="C96" s="13" t="s">
        <v>599</v>
      </c>
      <c r="D96" s="13" t="s">
        <v>374</v>
      </c>
      <c r="E96" s="13" t="s">
        <v>389</v>
      </c>
      <c r="F96" s="13" t="s">
        <v>595</v>
      </c>
      <c r="G96" s="21">
        <v>5282</v>
      </c>
      <c r="H96" s="44" t="s">
        <v>514</v>
      </c>
      <c r="I96" s="22" t="s">
        <v>238</v>
      </c>
      <c r="J96" s="46">
        <f>18000+2000</f>
        <v>20000</v>
      </c>
    </row>
    <row r="97" spans="1:10" ht="33.75" customHeight="1">
      <c r="A97" s="13"/>
      <c r="B97" s="13"/>
      <c r="C97" s="13"/>
      <c r="D97" s="13"/>
      <c r="E97" s="13"/>
      <c r="F97" s="13"/>
      <c r="G97" s="21"/>
      <c r="H97" s="41" t="s">
        <v>505</v>
      </c>
      <c r="I97" s="42" t="s">
        <v>738</v>
      </c>
      <c r="J97" s="43">
        <f>J98+J100</f>
        <v>75000</v>
      </c>
    </row>
    <row r="98" spans="1:10" ht="47.25">
      <c r="A98" s="13"/>
      <c r="B98" s="13"/>
      <c r="C98" s="13"/>
      <c r="D98" s="13"/>
      <c r="E98" s="13"/>
      <c r="F98" s="13"/>
      <c r="G98" s="21"/>
      <c r="H98" s="41" t="s">
        <v>506</v>
      </c>
      <c r="I98" s="42" t="s">
        <v>507</v>
      </c>
      <c r="J98" s="43">
        <f>J99</f>
        <v>74180</v>
      </c>
    </row>
    <row r="99" spans="1:10" ht="48.75" customHeight="1">
      <c r="A99" s="13"/>
      <c r="B99" s="13"/>
      <c r="C99" s="13"/>
      <c r="D99" s="13"/>
      <c r="E99" s="13"/>
      <c r="F99" s="13"/>
      <c r="G99" s="21"/>
      <c r="H99" s="44" t="s">
        <v>508</v>
      </c>
      <c r="I99" s="22" t="s">
        <v>546</v>
      </c>
      <c r="J99" s="46">
        <f>25000+39912.7+9267.3</f>
        <v>74180</v>
      </c>
    </row>
    <row r="100" spans="1:10" ht="63" customHeight="1">
      <c r="A100" s="13"/>
      <c r="B100" s="13"/>
      <c r="C100" s="13"/>
      <c r="D100" s="13"/>
      <c r="E100" s="13"/>
      <c r="F100" s="13"/>
      <c r="G100" s="21"/>
      <c r="H100" s="41" t="s">
        <v>922</v>
      </c>
      <c r="I100" s="42" t="s">
        <v>923</v>
      </c>
      <c r="J100" s="43">
        <f>J101</f>
        <v>820</v>
      </c>
    </row>
    <row r="101" spans="1:10" ht="65.25" customHeight="1">
      <c r="A101" s="13"/>
      <c r="B101" s="13"/>
      <c r="C101" s="13"/>
      <c r="D101" s="13"/>
      <c r="E101" s="13"/>
      <c r="F101" s="13"/>
      <c r="G101" s="21"/>
      <c r="H101" s="44" t="s">
        <v>924</v>
      </c>
      <c r="I101" s="22" t="s">
        <v>925</v>
      </c>
      <c r="J101" s="46">
        <v>820</v>
      </c>
    </row>
    <row r="102" spans="1:10" s="5" customFormat="1" ht="15.75">
      <c r="A102" s="19" t="s">
        <v>371</v>
      </c>
      <c r="B102" s="19" t="s">
        <v>612</v>
      </c>
      <c r="C102" s="19" t="s">
        <v>613</v>
      </c>
      <c r="D102" s="19" t="s">
        <v>374</v>
      </c>
      <c r="E102" s="19" t="s">
        <v>375</v>
      </c>
      <c r="F102" s="19" t="s">
        <v>371</v>
      </c>
      <c r="G102" s="20">
        <v>8216</v>
      </c>
      <c r="H102" s="41" t="s">
        <v>614</v>
      </c>
      <c r="I102" s="42" t="s">
        <v>613</v>
      </c>
      <c r="J102" s="43">
        <f>J103+J107+J108+J111+J113+J115+J121+J122+J124+J126+J128+J129+J130+J131</f>
        <v>90984</v>
      </c>
    </row>
    <row r="103" spans="1:10" s="5" customFormat="1" ht="31.5">
      <c r="A103" s="19"/>
      <c r="B103" s="19"/>
      <c r="C103" s="19"/>
      <c r="D103" s="19"/>
      <c r="E103" s="19"/>
      <c r="F103" s="19"/>
      <c r="G103" s="20"/>
      <c r="H103" s="41" t="s">
        <v>826</v>
      </c>
      <c r="I103" s="42" t="s">
        <v>827</v>
      </c>
      <c r="J103" s="43">
        <f>SUM(J104:J106)</f>
        <v>2904.3</v>
      </c>
    </row>
    <row r="104" spans="1:10" s="5" customFormat="1" ht="94.5">
      <c r="A104" s="19"/>
      <c r="B104" s="19"/>
      <c r="C104" s="19"/>
      <c r="D104" s="19"/>
      <c r="E104" s="19"/>
      <c r="F104" s="19"/>
      <c r="G104" s="20"/>
      <c r="H104" s="44" t="s">
        <v>828</v>
      </c>
      <c r="I104" s="22" t="s">
        <v>829</v>
      </c>
      <c r="J104" s="46">
        <f>2499.8+66.2</f>
        <v>2566</v>
      </c>
    </row>
    <row r="105" spans="1:10" s="5" customFormat="1" ht="63">
      <c r="A105" s="19"/>
      <c r="B105" s="19"/>
      <c r="C105" s="19"/>
      <c r="D105" s="19"/>
      <c r="E105" s="19"/>
      <c r="F105" s="19"/>
      <c r="G105" s="20"/>
      <c r="H105" s="44" t="s">
        <v>830</v>
      </c>
      <c r="I105" s="22" t="s">
        <v>831</v>
      </c>
      <c r="J105" s="46">
        <f>64+101.2+8.1</f>
        <v>173.29999999999998</v>
      </c>
    </row>
    <row r="106" spans="1:10" s="5" customFormat="1" ht="48" customHeight="1">
      <c r="A106" s="19"/>
      <c r="B106" s="19"/>
      <c r="C106" s="19"/>
      <c r="D106" s="19"/>
      <c r="E106" s="19"/>
      <c r="F106" s="19"/>
      <c r="G106" s="20"/>
      <c r="H106" s="44" t="s">
        <v>926</v>
      </c>
      <c r="I106" s="22" t="s">
        <v>927</v>
      </c>
      <c r="J106" s="46">
        <f>184.8-19.8</f>
        <v>165</v>
      </c>
    </row>
    <row r="107" spans="1:10" s="5" customFormat="1" ht="78.75">
      <c r="A107" s="19"/>
      <c r="B107" s="19"/>
      <c r="C107" s="19"/>
      <c r="D107" s="19"/>
      <c r="E107" s="19"/>
      <c r="F107" s="19"/>
      <c r="G107" s="20"/>
      <c r="H107" s="41" t="s">
        <v>832</v>
      </c>
      <c r="I107" s="42" t="s">
        <v>833</v>
      </c>
      <c r="J107" s="43">
        <f>148.3-16.6</f>
        <v>131.70000000000002</v>
      </c>
    </row>
    <row r="108" spans="1:10" s="5" customFormat="1" ht="78.75">
      <c r="A108" s="19"/>
      <c r="B108" s="19"/>
      <c r="C108" s="19"/>
      <c r="D108" s="19"/>
      <c r="E108" s="19"/>
      <c r="F108" s="19"/>
      <c r="G108" s="20"/>
      <c r="H108" s="41" t="s">
        <v>834</v>
      </c>
      <c r="I108" s="42" t="s">
        <v>835</v>
      </c>
      <c r="J108" s="43">
        <f>J109+J110</f>
        <v>6829.3</v>
      </c>
    </row>
    <row r="109" spans="1:10" s="5" customFormat="1" ht="63">
      <c r="A109" s="19"/>
      <c r="B109" s="19"/>
      <c r="C109" s="19"/>
      <c r="D109" s="19"/>
      <c r="E109" s="19"/>
      <c r="F109" s="19"/>
      <c r="G109" s="20"/>
      <c r="H109" s="44" t="s">
        <v>836</v>
      </c>
      <c r="I109" s="22" t="s">
        <v>837</v>
      </c>
      <c r="J109" s="46">
        <f>2345.2+2863.8+1470.3</f>
        <v>6679.3</v>
      </c>
    </row>
    <row r="110" spans="1:10" s="5" customFormat="1" ht="63">
      <c r="A110" s="19"/>
      <c r="B110" s="19"/>
      <c r="C110" s="19"/>
      <c r="D110" s="19"/>
      <c r="E110" s="19"/>
      <c r="F110" s="19"/>
      <c r="G110" s="20"/>
      <c r="H110" s="44" t="s">
        <v>892</v>
      </c>
      <c r="I110" s="22" t="s">
        <v>893</v>
      </c>
      <c r="J110" s="46">
        <f>60+90</f>
        <v>150</v>
      </c>
    </row>
    <row r="111" spans="1:10" s="5" customFormat="1" ht="31.5">
      <c r="A111" s="19"/>
      <c r="B111" s="19"/>
      <c r="C111" s="19"/>
      <c r="D111" s="19"/>
      <c r="E111" s="19"/>
      <c r="F111" s="19"/>
      <c r="G111" s="20"/>
      <c r="H111" s="41" t="s">
        <v>894</v>
      </c>
      <c r="I111" s="42" t="s">
        <v>895</v>
      </c>
      <c r="J111" s="43">
        <f>J112</f>
        <v>10</v>
      </c>
    </row>
    <row r="112" spans="1:10" s="5" customFormat="1" ht="32.25" customHeight="1">
      <c r="A112" s="19"/>
      <c r="B112" s="19"/>
      <c r="C112" s="19"/>
      <c r="D112" s="19"/>
      <c r="E112" s="19"/>
      <c r="F112" s="19"/>
      <c r="G112" s="20"/>
      <c r="H112" s="44" t="s">
        <v>896</v>
      </c>
      <c r="I112" s="22" t="s">
        <v>897</v>
      </c>
      <c r="J112" s="46">
        <v>10</v>
      </c>
    </row>
    <row r="113" spans="1:10" s="5" customFormat="1" ht="48.75" customHeight="1">
      <c r="A113" s="19"/>
      <c r="B113" s="19"/>
      <c r="C113" s="19"/>
      <c r="D113" s="19"/>
      <c r="E113" s="19"/>
      <c r="F113" s="19"/>
      <c r="G113" s="20"/>
      <c r="H113" s="41" t="s">
        <v>898</v>
      </c>
      <c r="I113" s="42" t="s">
        <v>899</v>
      </c>
      <c r="J113" s="43">
        <f>J114</f>
        <v>1714.5</v>
      </c>
    </row>
    <row r="114" spans="1:10" s="5" customFormat="1" ht="63">
      <c r="A114" s="19"/>
      <c r="B114" s="19"/>
      <c r="C114" s="19"/>
      <c r="D114" s="19"/>
      <c r="E114" s="19"/>
      <c r="F114" s="19"/>
      <c r="G114" s="20"/>
      <c r="H114" s="44" t="s">
        <v>900</v>
      </c>
      <c r="I114" s="22" t="s">
        <v>901</v>
      </c>
      <c r="J114" s="46">
        <f>1375.5+180.4+158.6</f>
        <v>1714.5</v>
      </c>
    </row>
    <row r="115" spans="1:10" s="5" customFormat="1" ht="126">
      <c r="A115" s="19"/>
      <c r="B115" s="19"/>
      <c r="C115" s="19"/>
      <c r="D115" s="19"/>
      <c r="E115" s="19"/>
      <c r="F115" s="19"/>
      <c r="G115" s="20"/>
      <c r="H115" s="41" t="s">
        <v>838</v>
      </c>
      <c r="I115" s="42" t="s">
        <v>839</v>
      </c>
      <c r="J115" s="43">
        <f>SUM(J116:J120)</f>
        <v>10918</v>
      </c>
    </row>
    <row r="116" spans="1:10" s="5" customFormat="1" ht="31.5">
      <c r="A116" s="19"/>
      <c r="B116" s="19"/>
      <c r="C116" s="19"/>
      <c r="D116" s="19"/>
      <c r="E116" s="19"/>
      <c r="F116" s="19"/>
      <c r="G116" s="20"/>
      <c r="H116" s="44" t="s">
        <v>902</v>
      </c>
      <c r="I116" s="22" t="s">
        <v>921</v>
      </c>
      <c r="J116" s="46">
        <f>400+285.7</f>
        <v>685.7</v>
      </c>
    </row>
    <row r="117" spans="1:10" s="5" customFormat="1" ht="47.25">
      <c r="A117" s="19"/>
      <c r="B117" s="19"/>
      <c r="C117" s="19"/>
      <c r="D117" s="19"/>
      <c r="E117" s="19"/>
      <c r="F117" s="19"/>
      <c r="G117" s="20"/>
      <c r="H117" s="44" t="s">
        <v>840</v>
      </c>
      <c r="I117" s="22" t="s">
        <v>841</v>
      </c>
      <c r="J117" s="46">
        <f>156-107</f>
        <v>49</v>
      </c>
    </row>
    <row r="118" spans="1:10" s="5" customFormat="1" ht="47.25">
      <c r="A118" s="19"/>
      <c r="B118" s="19"/>
      <c r="C118" s="19"/>
      <c r="D118" s="19"/>
      <c r="E118" s="19"/>
      <c r="F118" s="19"/>
      <c r="G118" s="20"/>
      <c r="H118" s="44" t="s">
        <v>842</v>
      </c>
      <c r="I118" s="22" t="s">
        <v>843</v>
      </c>
      <c r="J118" s="46">
        <f>8460.8-2368.8+768</f>
        <v>6859.9999999999991</v>
      </c>
    </row>
    <row r="119" spans="1:10" s="5" customFormat="1" ht="31.5">
      <c r="A119" s="19"/>
      <c r="B119" s="19"/>
      <c r="C119" s="19"/>
      <c r="D119" s="19"/>
      <c r="E119" s="19"/>
      <c r="F119" s="19"/>
      <c r="G119" s="20"/>
      <c r="H119" s="44" t="s">
        <v>844</v>
      </c>
      <c r="I119" s="22" t="s">
        <v>845</v>
      </c>
      <c r="J119" s="46">
        <f>1122.4+1736.6+168.8</f>
        <v>3027.8</v>
      </c>
    </row>
    <row r="120" spans="1:10" s="5" customFormat="1" ht="31.5">
      <c r="A120" s="19"/>
      <c r="B120" s="19"/>
      <c r="C120" s="19"/>
      <c r="D120" s="19"/>
      <c r="E120" s="19"/>
      <c r="F120" s="19"/>
      <c r="G120" s="20"/>
      <c r="H120" s="44" t="s">
        <v>846</v>
      </c>
      <c r="I120" s="22" t="s">
        <v>847</v>
      </c>
      <c r="J120" s="46">
        <f>199.7+203.7-107.9</f>
        <v>295.5</v>
      </c>
    </row>
    <row r="121" spans="1:10" s="5" customFormat="1" ht="63">
      <c r="A121" s="19"/>
      <c r="B121" s="19"/>
      <c r="C121" s="19"/>
      <c r="D121" s="19"/>
      <c r="E121" s="19"/>
      <c r="F121" s="19"/>
      <c r="G121" s="20"/>
      <c r="H121" s="41" t="s">
        <v>848</v>
      </c>
      <c r="I121" s="42" t="s">
        <v>849</v>
      </c>
      <c r="J121" s="43">
        <f>8359.3-1786.1-652</f>
        <v>5921.1999999999989</v>
      </c>
    </row>
    <row r="122" spans="1:10" s="5" customFormat="1" ht="31.5">
      <c r="A122" s="19"/>
      <c r="B122" s="19"/>
      <c r="C122" s="19"/>
      <c r="D122" s="19"/>
      <c r="E122" s="19"/>
      <c r="F122" s="19"/>
      <c r="G122" s="20"/>
      <c r="H122" s="41" t="s">
        <v>850</v>
      </c>
      <c r="I122" s="42" t="s">
        <v>851</v>
      </c>
      <c r="J122" s="43">
        <f>J123</f>
        <v>1711.8</v>
      </c>
    </row>
    <row r="123" spans="1:10" s="5" customFormat="1" ht="31.5">
      <c r="A123" s="19"/>
      <c r="B123" s="19"/>
      <c r="C123" s="19"/>
      <c r="D123" s="19"/>
      <c r="E123" s="19"/>
      <c r="F123" s="19"/>
      <c r="G123" s="20"/>
      <c r="H123" s="44" t="s">
        <v>852</v>
      </c>
      <c r="I123" s="22" t="s">
        <v>853</v>
      </c>
      <c r="J123" s="46">
        <f>3500-1788.2</f>
        <v>1711.8</v>
      </c>
    </row>
    <row r="124" spans="1:10" s="5" customFormat="1" ht="78.75">
      <c r="A124" s="19"/>
      <c r="B124" s="19"/>
      <c r="C124" s="19"/>
      <c r="D124" s="19"/>
      <c r="E124" s="19"/>
      <c r="F124" s="19"/>
      <c r="G124" s="20"/>
      <c r="H124" s="41" t="s">
        <v>855</v>
      </c>
      <c r="I124" s="42" t="s">
        <v>856</v>
      </c>
      <c r="J124" s="43">
        <f>J125</f>
        <v>657.3</v>
      </c>
    </row>
    <row r="125" spans="1:10" s="5" customFormat="1" ht="78.75">
      <c r="A125" s="19"/>
      <c r="B125" s="19"/>
      <c r="C125" s="19"/>
      <c r="D125" s="19"/>
      <c r="E125" s="19"/>
      <c r="F125" s="19"/>
      <c r="G125" s="20"/>
      <c r="H125" s="44" t="s">
        <v>854</v>
      </c>
      <c r="I125" s="22" t="s">
        <v>857</v>
      </c>
      <c r="J125" s="46">
        <f>214+368.3+75</f>
        <v>657.3</v>
      </c>
    </row>
    <row r="126" spans="1:10" ht="65.25" customHeight="1">
      <c r="A126" s="13"/>
      <c r="B126" s="13"/>
      <c r="C126" s="13"/>
      <c r="D126" s="13"/>
      <c r="E126" s="13"/>
      <c r="F126" s="13"/>
      <c r="G126" s="21"/>
      <c r="H126" s="41" t="s">
        <v>111</v>
      </c>
      <c r="I126" s="42" t="s">
        <v>714</v>
      </c>
      <c r="J126" s="43">
        <f>J127</f>
        <v>35.700000000000003</v>
      </c>
    </row>
    <row r="127" spans="1:10" ht="78.75" customHeight="1">
      <c r="A127" s="13"/>
      <c r="B127" s="13"/>
      <c r="C127" s="13"/>
      <c r="D127" s="13"/>
      <c r="E127" s="13"/>
      <c r="F127" s="13"/>
      <c r="G127" s="21"/>
      <c r="H127" s="44" t="s">
        <v>112</v>
      </c>
      <c r="I127" s="22" t="s">
        <v>715</v>
      </c>
      <c r="J127" s="46">
        <f>169.5-124.3-9.5</f>
        <v>35.700000000000003</v>
      </c>
    </row>
    <row r="128" spans="1:10" ht="47.25">
      <c r="A128" s="13"/>
      <c r="B128" s="13"/>
      <c r="C128" s="13"/>
      <c r="D128" s="13"/>
      <c r="E128" s="13"/>
      <c r="F128" s="13"/>
      <c r="G128" s="21"/>
      <c r="H128" s="41" t="s">
        <v>858</v>
      </c>
      <c r="I128" s="42" t="s">
        <v>859</v>
      </c>
      <c r="J128" s="43">
        <f>118.7+120.3+366.4</f>
        <v>605.4</v>
      </c>
    </row>
    <row r="129" spans="1:13" ht="78.75">
      <c r="A129" s="13"/>
      <c r="B129" s="13"/>
      <c r="C129" s="13"/>
      <c r="D129" s="13"/>
      <c r="E129" s="13"/>
      <c r="F129" s="13"/>
      <c r="G129" s="21"/>
      <c r="H129" s="41" t="s">
        <v>860</v>
      </c>
      <c r="I129" s="42" t="s">
        <v>861</v>
      </c>
      <c r="J129" s="43">
        <f>4142+636+723.1</f>
        <v>5501.1</v>
      </c>
    </row>
    <row r="130" spans="1:13" ht="47.25">
      <c r="A130" s="13"/>
      <c r="B130" s="13"/>
      <c r="C130" s="13"/>
      <c r="D130" s="13"/>
      <c r="E130" s="13"/>
      <c r="F130" s="13"/>
      <c r="G130" s="21"/>
      <c r="H130" s="41" t="s">
        <v>862</v>
      </c>
      <c r="I130" s="42" t="s">
        <v>863</v>
      </c>
      <c r="J130" s="43">
        <f>3560.6+520+542.4</f>
        <v>4623</v>
      </c>
    </row>
    <row r="131" spans="1:13" ht="31.5">
      <c r="A131" s="13" t="s">
        <v>371</v>
      </c>
      <c r="B131" s="13" t="s">
        <v>618</v>
      </c>
      <c r="C131" s="13" t="s">
        <v>619</v>
      </c>
      <c r="D131" s="13" t="s">
        <v>374</v>
      </c>
      <c r="E131" s="13" t="s">
        <v>375</v>
      </c>
      <c r="F131" s="13" t="s">
        <v>608</v>
      </c>
      <c r="G131" s="21">
        <v>6671.5</v>
      </c>
      <c r="H131" s="41" t="s">
        <v>620</v>
      </c>
      <c r="I131" s="42" t="s">
        <v>619</v>
      </c>
      <c r="J131" s="43">
        <f>J132</f>
        <v>49420.700000000004</v>
      </c>
    </row>
    <row r="132" spans="1:13" ht="47.25">
      <c r="A132" s="13" t="s">
        <v>371</v>
      </c>
      <c r="B132" s="13" t="s">
        <v>622</v>
      </c>
      <c r="C132" s="13" t="s">
        <v>623</v>
      </c>
      <c r="D132" s="13" t="s">
        <v>374</v>
      </c>
      <c r="E132" s="13" t="s">
        <v>389</v>
      </c>
      <c r="F132" s="13" t="s">
        <v>608</v>
      </c>
      <c r="G132" s="21">
        <v>6671.5</v>
      </c>
      <c r="H132" s="44" t="s">
        <v>45</v>
      </c>
      <c r="I132" s="22" t="s">
        <v>46</v>
      </c>
      <c r="J132" s="46">
        <f>36155.5+9621.3+3643.9</f>
        <v>49420.700000000004</v>
      </c>
    </row>
    <row r="133" spans="1:13" s="5" customFormat="1" ht="15.75">
      <c r="A133" s="19" t="s">
        <v>371</v>
      </c>
      <c r="B133" s="19" t="s">
        <v>624</v>
      </c>
      <c r="C133" s="19" t="s">
        <v>625</v>
      </c>
      <c r="D133" s="19" t="s">
        <v>374</v>
      </c>
      <c r="E133" s="19" t="s">
        <v>375</v>
      </c>
      <c r="F133" s="19" t="s">
        <v>371</v>
      </c>
      <c r="G133" s="20">
        <v>5228</v>
      </c>
      <c r="H133" s="41" t="s">
        <v>626</v>
      </c>
      <c r="I133" s="42" t="s">
        <v>625</v>
      </c>
      <c r="J133" s="43">
        <f>J135</f>
        <v>2242.9</v>
      </c>
    </row>
    <row r="134" spans="1:13" ht="15.75">
      <c r="A134" s="13" t="s">
        <v>371</v>
      </c>
      <c r="B134" s="13" t="s">
        <v>628</v>
      </c>
      <c r="C134" s="13" t="s">
        <v>629</v>
      </c>
      <c r="D134" s="13" t="s">
        <v>374</v>
      </c>
      <c r="E134" s="13" t="s">
        <v>375</v>
      </c>
      <c r="F134" s="13" t="s">
        <v>630</v>
      </c>
      <c r="G134" s="21">
        <v>5228</v>
      </c>
      <c r="H134" s="41" t="s">
        <v>631</v>
      </c>
      <c r="I134" s="42" t="s">
        <v>629</v>
      </c>
      <c r="J134" s="43">
        <f>J135</f>
        <v>2242.9</v>
      </c>
    </row>
    <row r="135" spans="1:13" ht="17.25" customHeight="1">
      <c r="A135" s="13" t="s">
        <v>371</v>
      </c>
      <c r="B135" s="13" t="s">
        <v>634</v>
      </c>
      <c r="C135" s="13" t="s">
        <v>635</v>
      </c>
      <c r="D135" s="13" t="s">
        <v>374</v>
      </c>
      <c r="E135" s="13" t="s">
        <v>389</v>
      </c>
      <c r="F135" s="13" t="s">
        <v>630</v>
      </c>
      <c r="G135" s="21">
        <v>5228</v>
      </c>
      <c r="H135" s="44" t="s">
        <v>47</v>
      </c>
      <c r="I135" s="22" t="s">
        <v>48</v>
      </c>
      <c r="J135" s="46">
        <f>1945.8+213.7+83.4</f>
        <v>2242.9</v>
      </c>
    </row>
    <row r="136" spans="1:13" s="5" customFormat="1" ht="15.75">
      <c r="A136" s="19" t="s">
        <v>371</v>
      </c>
      <c r="B136" s="19" t="s">
        <v>636</v>
      </c>
      <c r="C136" s="19" t="s">
        <v>637</v>
      </c>
      <c r="D136" s="19" t="s">
        <v>374</v>
      </c>
      <c r="E136" s="19" t="s">
        <v>375</v>
      </c>
      <c r="F136" s="19" t="s">
        <v>371</v>
      </c>
      <c r="G136" s="20">
        <v>9982360.8000000007</v>
      </c>
      <c r="H136" s="41" t="s">
        <v>638</v>
      </c>
      <c r="I136" s="42" t="s">
        <v>637</v>
      </c>
      <c r="J136" s="43">
        <f>J137+J184</f>
        <v>6550110.9000000004</v>
      </c>
      <c r="L136" s="76"/>
      <c r="M136" s="76"/>
    </row>
    <row r="137" spans="1:13" ht="47.25">
      <c r="A137" s="13" t="s">
        <v>371</v>
      </c>
      <c r="B137" s="13" t="s">
        <v>640</v>
      </c>
      <c r="C137" s="13" t="s">
        <v>641</v>
      </c>
      <c r="D137" s="13" t="s">
        <v>374</v>
      </c>
      <c r="E137" s="13" t="s">
        <v>375</v>
      </c>
      <c r="F137" s="13" t="s">
        <v>371</v>
      </c>
      <c r="G137" s="21">
        <v>9742397.3000000007</v>
      </c>
      <c r="H137" s="41" t="s">
        <v>642</v>
      </c>
      <c r="I137" s="42" t="s">
        <v>641</v>
      </c>
      <c r="J137" s="43">
        <f>J138+J141+J162+J177</f>
        <v>6494878</v>
      </c>
      <c r="L137" s="77"/>
      <c r="M137" s="77"/>
    </row>
    <row r="138" spans="1:13" s="5" customFormat="1" ht="31.5">
      <c r="A138" s="19" t="s">
        <v>371</v>
      </c>
      <c r="B138" s="19" t="s">
        <v>644</v>
      </c>
      <c r="C138" s="19" t="s">
        <v>645</v>
      </c>
      <c r="D138" s="19" t="s">
        <v>374</v>
      </c>
      <c r="E138" s="19" t="s">
        <v>375</v>
      </c>
      <c r="F138" s="19" t="s">
        <v>646</v>
      </c>
      <c r="G138" s="20">
        <v>3456927.6</v>
      </c>
      <c r="H138" s="49" t="s">
        <v>786</v>
      </c>
      <c r="I138" s="37" t="s">
        <v>758</v>
      </c>
      <c r="J138" s="43">
        <f>J139</f>
        <v>96737</v>
      </c>
    </row>
    <row r="139" spans="1:13" ht="15.75" customHeight="1">
      <c r="A139" s="13" t="s">
        <v>371</v>
      </c>
      <c r="B139" s="13" t="s">
        <v>648</v>
      </c>
      <c r="C139" s="13" t="s">
        <v>649</v>
      </c>
      <c r="D139" s="13" t="s">
        <v>374</v>
      </c>
      <c r="E139" s="13" t="s">
        <v>375</v>
      </c>
      <c r="F139" s="13" t="s">
        <v>646</v>
      </c>
      <c r="G139" s="21">
        <v>1599383.6</v>
      </c>
      <c r="H139" s="49" t="s">
        <v>787</v>
      </c>
      <c r="I139" s="37" t="s">
        <v>649</v>
      </c>
      <c r="J139" s="43">
        <f>J140</f>
        <v>96737</v>
      </c>
    </row>
    <row r="140" spans="1:13" ht="31.5">
      <c r="A140" s="13" t="s">
        <v>371</v>
      </c>
      <c r="B140" s="13" t="s">
        <v>648</v>
      </c>
      <c r="C140" s="13" t="s">
        <v>649</v>
      </c>
      <c r="D140" s="13" t="s">
        <v>374</v>
      </c>
      <c r="E140" s="13" t="s">
        <v>389</v>
      </c>
      <c r="F140" s="13" t="s">
        <v>646</v>
      </c>
      <c r="G140" s="21">
        <v>1599383.6</v>
      </c>
      <c r="H140" s="50" t="s">
        <v>788</v>
      </c>
      <c r="I140" s="39" t="s">
        <v>49</v>
      </c>
      <c r="J140" s="46">
        <v>96737</v>
      </c>
    </row>
    <row r="141" spans="1:13" s="5" customFormat="1" ht="31.5">
      <c r="A141" s="19" t="s">
        <v>371</v>
      </c>
      <c r="B141" s="19" t="s">
        <v>651</v>
      </c>
      <c r="C141" s="19" t="s">
        <v>652</v>
      </c>
      <c r="D141" s="19" t="s">
        <v>374</v>
      </c>
      <c r="E141" s="19" t="s">
        <v>375</v>
      </c>
      <c r="F141" s="19" t="s">
        <v>646</v>
      </c>
      <c r="G141" s="20">
        <v>2103247.2999999998</v>
      </c>
      <c r="H141" s="49" t="s">
        <v>789</v>
      </c>
      <c r="I141" s="37" t="s">
        <v>723</v>
      </c>
      <c r="J141" s="43">
        <f>J148+J150+J152+J154+J158+J160+J142+J156+J144+J146</f>
        <v>952416.50000000012</v>
      </c>
    </row>
    <row r="142" spans="1:13" s="5" customFormat="1" ht="47.25">
      <c r="A142" s="19"/>
      <c r="B142" s="19"/>
      <c r="C142" s="19"/>
      <c r="D142" s="19"/>
      <c r="E142" s="19"/>
      <c r="F142" s="19"/>
      <c r="G142" s="20"/>
      <c r="H142" s="49" t="s">
        <v>911</v>
      </c>
      <c r="I142" s="37" t="s">
        <v>874</v>
      </c>
      <c r="J142" s="43">
        <f>J143</f>
        <v>21840.3</v>
      </c>
    </row>
    <row r="143" spans="1:13" s="5" customFormat="1" ht="47.25">
      <c r="A143" s="19"/>
      <c r="B143" s="19"/>
      <c r="C143" s="19"/>
      <c r="D143" s="19"/>
      <c r="E143" s="19"/>
      <c r="F143" s="19"/>
      <c r="G143" s="20"/>
      <c r="H143" s="50" t="s">
        <v>912</v>
      </c>
      <c r="I143" s="39" t="s">
        <v>875</v>
      </c>
      <c r="J143" s="46">
        <v>21840.3</v>
      </c>
    </row>
    <row r="144" spans="1:13" s="5" customFormat="1" ht="141.75">
      <c r="A144" s="19"/>
      <c r="B144" s="19"/>
      <c r="C144" s="19"/>
      <c r="D144" s="19"/>
      <c r="E144" s="19"/>
      <c r="F144" s="19"/>
      <c r="G144" s="20"/>
      <c r="H144" s="49" t="s">
        <v>913</v>
      </c>
      <c r="I144" s="69" t="s">
        <v>914</v>
      </c>
      <c r="J144" s="43">
        <f>J145</f>
        <v>260587.5</v>
      </c>
    </row>
    <row r="145" spans="1:10" s="5" customFormat="1" ht="126">
      <c r="A145" s="19"/>
      <c r="B145" s="19"/>
      <c r="C145" s="19"/>
      <c r="D145" s="19"/>
      <c r="E145" s="19"/>
      <c r="F145" s="19"/>
      <c r="G145" s="20"/>
      <c r="H145" s="50" t="s">
        <v>915</v>
      </c>
      <c r="I145" s="70" t="s">
        <v>916</v>
      </c>
      <c r="J145" s="46">
        <v>260587.5</v>
      </c>
    </row>
    <row r="146" spans="1:10" s="5" customFormat="1" ht="93.75" customHeight="1">
      <c r="A146" s="19"/>
      <c r="B146" s="19"/>
      <c r="C146" s="19"/>
      <c r="D146" s="19"/>
      <c r="E146" s="19"/>
      <c r="F146" s="19"/>
      <c r="G146" s="20"/>
      <c r="H146" s="49" t="s">
        <v>917</v>
      </c>
      <c r="I146" s="69" t="s">
        <v>918</v>
      </c>
      <c r="J146" s="43">
        <f>J147</f>
        <v>8368.7999999999993</v>
      </c>
    </row>
    <row r="147" spans="1:10" s="5" customFormat="1" ht="94.5">
      <c r="A147" s="19"/>
      <c r="B147" s="19"/>
      <c r="C147" s="19"/>
      <c r="D147" s="19"/>
      <c r="E147" s="19"/>
      <c r="F147" s="19"/>
      <c r="G147" s="20"/>
      <c r="H147" s="50" t="s">
        <v>919</v>
      </c>
      <c r="I147" s="70" t="s">
        <v>920</v>
      </c>
      <c r="J147" s="46">
        <v>8368.7999999999993</v>
      </c>
    </row>
    <row r="148" spans="1:10" s="5" customFormat="1" ht="47.25">
      <c r="A148" s="19"/>
      <c r="B148" s="19"/>
      <c r="C148" s="19"/>
      <c r="D148" s="19"/>
      <c r="E148" s="19"/>
      <c r="F148" s="19"/>
      <c r="G148" s="20"/>
      <c r="H148" s="61" t="s">
        <v>812</v>
      </c>
      <c r="I148" s="62" t="s">
        <v>864</v>
      </c>
      <c r="J148" s="43">
        <f>J149</f>
        <v>727.9</v>
      </c>
    </row>
    <row r="149" spans="1:10" s="5" customFormat="1" ht="47.25">
      <c r="A149" s="19"/>
      <c r="B149" s="19"/>
      <c r="C149" s="19"/>
      <c r="D149" s="19"/>
      <c r="E149" s="19"/>
      <c r="F149" s="19"/>
      <c r="G149" s="20"/>
      <c r="H149" s="59" t="s">
        <v>815</v>
      </c>
      <c r="I149" s="63" t="s">
        <v>865</v>
      </c>
      <c r="J149" s="46">
        <v>727.9</v>
      </c>
    </row>
    <row r="150" spans="1:10" s="5" customFormat="1" ht="47.25" customHeight="1">
      <c r="A150" s="19"/>
      <c r="B150" s="19"/>
      <c r="C150" s="19"/>
      <c r="D150" s="19"/>
      <c r="E150" s="19"/>
      <c r="F150" s="19"/>
      <c r="G150" s="20"/>
      <c r="H150" s="61" t="s">
        <v>813</v>
      </c>
      <c r="I150" s="62" t="s">
        <v>868</v>
      </c>
      <c r="J150" s="43">
        <f>J151</f>
        <v>95314.4</v>
      </c>
    </row>
    <row r="151" spans="1:10" s="5" customFormat="1" ht="63">
      <c r="A151" s="19"/>
      <c r="B151" s="19"/>
      <c r="C151" s="19"/>
      <c r="D151" s="19"/>
      <c r="E151" s="19"/>
      <c r="F151" s="19"/>
      <c r="G151" s="20"/>
      <c r="H151" s="59" t="s">
        <v>814</v>
      </c>
      <c r="I151" s="60" t="s">
        <v>869</v>
      </c>
      <c r="J151" s="46">
        <v>95314.4</v>
      </c>
    </row>
    <row r="152" spans="1:10" s="5" customFormat="1" ht="31.5">
      <c r="A152" s="19"/>
      <c r="B152" s="19"/>
      <c r="C152" s="19"/>
      <c r="D152" s="19"/>
      <c r="E152" s="19"/>
      <c r="F152" s="19"/>
      <c r="G152" s="20"/>
      <c r="H152" s="55" t="s">
        <v>790</v>
      </c>
      <c r="I152" s="47" t="s">
        <v>771</v>
      </c>
      <c r="J152" s="51">
        <f>J153</f>
        <v>33742.400000000001</v>
      </c>
    </row>
    <row r="153" spans="1:10" s="5" customFormat="1" ht="31.5">
      <c r="A153" s="19"/>
      <c r="B153" s="19"/>
      <c r="C153" s="19"/>
      <c r="D153" s="19"/>
      <c r="E153" s="19"/>
      <c r="F153" s="19"/>
      <c r="G153" s="20"/>
      <c r="H153" s="56" t="s">
        <v>791</v>
      </c>
      <c r="I153" s="45" t="s">
        <v>772</v>
      </c>
      <c r="J153" s="52">
        <v>33742.400000000001</v>
      </c>
    </row>
    <row r="154" spans="1:10" s="5" customFormat="1" ht="18" customHeight="1">
      <c r="A154" s="19"/>
      <c r="B154" s="19"/>
      <c r="C154" s="19"/>
      <c r="D154" s="19"/>
      <c r="E154" s="19"/>
      <c r="F154" s="19"/>
      <c r="G154" s="20"/>
      <c r="H154" s="49" t="s">
        <v>792</v>
      </c>
      <c r="I154" s="37" t="s">
        <v>763</v>
      </c>
      <c r="J154" s="43">
        <f>J155</f>
        <v>122.8</v>
      </c>
    </row>
    <row r="155" spans="1:10" s="5" customFormat="1" ht="31.5">
      <c r="A155" s="19"/>
      <c r="B155" s="19"/>
      <c r="C155" s="19"/>
      <c r="D155" s="19"/>
      <c r="E155" s="19"/>
      <c r="F155" s="19"/>
      <c r="G155" s="20"/>
      <c r="H155" s="50" t="s">
        <v>793</v>
      </c>
      <c r="I155" s="39" t="s">
        <v>764</v>
      </c>
      <c r="J155" s="46">
        <v>122.8</v>
      </c>
    </row>
    <row r="156" spans="1:10" s="5" customFormat="1" ht="80.25" customHeight="1">
      <c r="A156" s="19"/>
      <c r="B156" s="19"/>
      <c r="C156" s="19"/>
      <c r="D156" s="19"/>
      <c r="E156" s="19"/>
      <c r="F156" s="19"/>
      <c r="G156" s="20"/>
      <c r="H156" s="49" t="s">
        <v>903</v>
      </c>
      <c r="I156" s="37" t="s">
        <v>904</v>
      </c>
      <c r="J156" s="43">
        <f>J157</f>
        <v>467.8</v>
      </c>
    </row>
    <row r="157" spans="1:10" s="5" customFormat="1" ht="79.5" customHeight="1">
      <c r="A157" s="19"/>
      <c r="B157" s="19"/>
      <c r="C157" s="19"/>
      <c r="D157" s="19"/>
      <c r="E157" s="19"/>
      <c r="F157" s="19"/>
      <c r="G157" s="20"/>
      <c r="H157" s="50" t="s">
        <v>905</v>
      </c>
      <c r="I157" s="39" t="s">
        <v>906</v>
      </c>
      <c r="J157" s="46">
        <v>467.8</v>
      </c>
    </row>
    <row r="158" spans="1:10" s="5" customFormat="1" ht="31.5">
      <c r="A158" s="19"/>
      <c r="B158" s="19"/>
      <c r="C158" s="19"/>
      <c r="D158" s="19"/>
      <c r="E158" s="19"/>
      <c r="F158" s="19"/>
      <c r="G158" s="20"/>
      <c r="H158" s="49" t="s">
        <v>794</v>
      </c>
      <c r="I158" s="37" t="s">
        <v>866</v>
      </c>
      <c r="J158" s="43">
        <f>J159</f>
        <v>109493.4</v>
      </c>
    </row>
    <row r="159" spans="1:10" s="5" customFormat="1" ht="31.5">
      <c r="A159" s="19"/>
      <c r="B159" s="19"/>
      <c r="C159" s="19"/>
      <c r="D159" s="19"/>
      <c r="E159" s="19"/>
      <c r="F159" s="19"/>
      <c r="G159" s="20"/>
      <c r="H159" s="50" t="s">
        <v>795</v>
      </c>
      <c r="I159" s="39" t="s">
        <v>867</v>
      </c>
      <c r="J159" s="46">
        <v>109493.4</v>
      </c>
    </row>
    <row r="160" spans="1:10" s="5" customFormat="1" ht="15" customHeight="1">
      <c r="A160" s="19"/>
      <c r="B160" s="19"/>
      <c r="C160" s="19"/>
      <c r="D160" s="19"/>
      <c r="E160" s="19"/>
      <c r="F160" s="19"/>
      <c r="G160" s="20"/>
      <c r="H160" s="49" t="s">
        <v>796</v>
      </c>
      <c r="I160" s="37" t="s">
        <v>50</v>
      </c>
      <c r="J160" s="51">
        <f>J161</f>
        <v>421751.2</v>
      </c>
    </row>
    <row r="161" spans="1:13" s="5" customFormat="1" ht="16.5" customHeight="1">
      <c r="A161" s="19"/>
      <c r="B161" s="19"/>
      <c r="C161" s="19"/>
      <c r="D161" s="19"/>
      <c r="E161" s="19"/>
      <c r="F161" s="19"/>
      <c r="G161" s="20"/>
      <c r="H161" s="50" t="s">
        <v>797</v>
      </c>
      <c r="I161" s="39" t="s">
        <v>51</v>
      </c>
      <c r="J161" s="46">
        <f>409522.5+12569.6-5.1-335.8</f>
        <v>421751.2</v>
      </c>
      <c r="L161" s="68"/>
      <c r="M161" s="67"/>
    </row>
    <row r="162" spans="1:13" s="5" customFormat="1" ht="31.5">
      <c r="A162" s="19"/>
      <c r="B162" s="19"/>
      <c r="C162" s="19"/>
      <c r="D162" s="19"/>
      <c r="E162" s="19"/>
      <c r="F162" s="19"/>
      <c r="G162" s="20"/>
      <c r="H162" s="49" t="s">
        <v>798</v>
      </c>
      <c r="I162" s="37" t="s">
        <v>759</v>
      </c>
      <c r="J162" s="43">
        <f>J163+J165+J167+J169+J173+J171+J175</f>
        <v>4985951.8</v>
      </c>
      <c r="L162" s="67"/>
    </row>
    <row r="163" spans="1:13" s="5" customFormat="1" ht="47.25">
      <c r="A163" s="19"/>
      <c r="B163" s="19"/>
      <c r="C163" s="19"/>
      <c r="D163" s="19"/>
      <c r="E163" s="19"/>
      <c r="F163" s="19"/>
      <c r="G163" s="20"/>
      <c r="H163" s="49" t="s">
        <v>870</v>
      </c>
      <c r="I163" s="37" t="s">
        <v>871</v>
      </c>
      <c r="J163" s="43">
        <f>J164</f>
        <v>354705.9</v>
      </c>
    </row>
    <row r="164" spans="1:13" s="5" customFormat="1" ht="47.25">
      <c r="A164" s="19"/>
      <c r="B164" s="19"/>
      <c r="C164" s="19"/>
      <c r="D164" s="19"/>
      <c r="E164" s="19"/>
      <c r="F164" s="19"/>
      <c r="G164" s="20"/>
      <c r="H164" s="50" t="s">
        <v>872</v>
      </c>
      <c r="I164" s="39" t="s">
        <v>873</v>
      </c>
      <c r="J164" s="46">
        <v>354705.9</v>
      </c>
      <c r="M164" s="67"/>
    </row>
    <row r="165" spans="1:13" s="5" customFormat="1" ht="47.25">
      <c r="A165" s="19"/>
      <c r="B165" s="19"/>
      <c r="C165" s="19"/>
      <c r="D165" s="19"/>
      <c r="E165" s="19"/>
      <c r="F165" s="19"/>
      <c r="G165" s="20"/>
      <c r="H165" s="49" t="s">
        <v>799</v>
      </c>
      <c r="I165" s="37" t="s">
        <v>750</v>
      </c>
      <c r="J165" s="43">
        <f>J166</f>
        <v>228372.7</v>
      </c>
    </row>
    <row r="166" spans="1:13" s="5" customFormat="1" ht="48.75" customHeight="1">
      <c r="A166" s="19"/>
      <c r="B166" s="19"/>
      <c r="C166" s="19"/>
      <c r="D166" s="19"/>
      <c r="E166" s="19"/>
      <c r="F166" s="19"/>
      <c r="G166" s="20"/>
      <c r="H166" s="50" t="s">
        <v>800</v>
      </c>
      <c r="I166" s="39" t="s">
        <v>243</v>
      </c>
      <c r="J166" s="46">
        <f>225297+2642.7+433</f>
        <v>228372.7</v>
      </c>
    </row>
    <row r="167" spans="1:13" ht="78.75" customHeight="1">
      <c r="A167" s="13" t="s">
        <v>371</v>
      </c>
      <c r="B167" s="13" t="s">
        <v>71</v>
      </c>
      <c r="C167" s="13" t="s">
        <v>72</v>
      </c>
      <c r="D167" s="13" t="s">
        <v>374</v>
      </c>
      <c r="E167" s="13" t="s">
        <v>375</v>
      </c>
      <c r="F167" s="13" t="s">
        <v>646</v>
      </c>
      <c r="G167" s="21">
        <v>156.80000000000001</v>
      </c>
      <c r="H167" s="49" t="s">
        <v>801</v>
      </c>
      <c r="I167" s="37" t="s">
        <v>751</v>
      </c>
      <c r="J167" s="43">
        <f>J168</f>
        <v>92512.400000000009</v>
      </c>
    </row>
    <row r="168" spans="1:13" ht="78.75" customHeight="1">
      <c r="A168" s="13" t="s">
        <v>371</v>
      </c>
      <c r="B168" s="13" t="s">
        <v>71</v>
      </c>
      <c r="C168" s="13" t="s">
        <v>72</v>
      </c>
      <c r="D168" s="13" t="s">
        <v>374</v>
      </c>
      <c r="E168" s="13" t="s">
        <v>389</v>
      </c>
      <c r="F168" s="13" t="s">
        <v>646</v>
      </c>
      <c r="G168" s="21">
        <v>156.80000000000001</v>
      </c>
      <c r="H168" s="50" t="s">
        <v>802</v>
      </c>
      <c r="I168" s="39" t="s">
        <v>752</v>
      </c>
      <c r="J168" s="46">
        <f>95586.5-60.2-3013.9</f>
        <v>92512.400000000009</v>
      </c>
    </row>
    <row r="169" spans="1:13" ht="78.75">
      <c r="A169" s="13"/>
      <c r="B169" s="13"/>
      <c r="C169" s="13"/>
      <c r="D169" s="13"/>
      <c r="E169" s="13"/>
      <c r="F169" s="13"/>
      <c r="G169" s="21"/>
      <c r="H169" s="49" t="s">
        <v>803</v>
      </c>
      <c r="I169" s="37" t="s">
        <v>734</v>
      </c>
      <c r="J169" s="43">
        <f>J170</f>
        <v>62083.9</v>
      </c>
    </row>
    <row r="170" spans="1:13" ht="62.25" customHeight="1">
      <c r="A170" s="13"/>
      <c r="B170" s="13"/>
      <c r="C170" s="13"/>
      <c r="D170" s="13"/>
      <c r="E170" s="13"/>
      <c r="F170" s="13"/>
      <c r="G170" s="21"/>
      <c r="H170" s="50" t="s">
        <v>804</v>
      </c>
      <c r="I170" s="39" t="s">
        <v>735</v>
      </c>
      <c r="J170" s="46">
        <v>62083.9</v>
      </c>
    </row>
    <row r="171" spans="1:13" ht="62.25" customHeight="1">
      <c r="A171" s="13"/>
      <c r="B171" s="13"/>
      <c r="C171" s="13"/>
      <c r="D171" s="13"/>
      <c r="E171" s="13"/>
      <c r="F171" s="13"/>
      <c r="G171" s="21"/>
      <c r="H171" s="49" t="s">
        <v>805</v>
      </c>
      <c r="I171" s="37" t="s">
        <v>775</v>
      </c>
      <c r="J171" s="43">
        <f>J172</f>
        <v>65.2</v>
      </c>
    </row>
    <row r="172" spans="1:13" ht="62.25" customHeight="1">
      <c r="A172" s="13"/>
      <c r="B172" s="13"/>
      <c r="C172" s="13"/>
      <c r="D172" s="13"/>
      <c r="E172" s="13"/>
      <c r="F172" s="13"/>
      <c r="G172" s="21"/>
      <c r="H172" s="50" t="s">
        <v>806</v>
      </c>
      <c r="I172" s="39" t="s">
        <v>776</v>
      </c>
      <c r="J172" s="46">
        <v>65.2</v>
      </c>
    </row>
    <row r="173" spans="1:13" ht="32.25" customHeight="1">
      <c r="A173" s="13"/>
      <c r="B173" s="13"/>
      <c r="C173" s="13"/>
      <c r="D173" s="13"/>
      <c r="E173" s="13"/>
      <c r="F173" s="13"/>
      <c r="G173" s="21"/>
      <c r="H173" s="49" t="s">
        <v>807</v>
      </c>
      <c r="I173" s="37" t="s">
        <v>65</v>
      </c>
      <c r="J173" s="51">
        <f>J174</f>
        <v>22632.9</v>
      </c>
    </row>
    <row r="174" spans="1:13" ht="46.5" customHeight="1">
      <c r="A174" s="13"/>
      <c r="B174" s="13"/>
      <c r="C174" s="13"/>
      <c r="D174" s="13"/>
      <c r="E174" s="13"/>
      <c r="F174" s="13"/>
      <c r="G174" s="21"/>
      <c r="H174" s="50" t="s">
        <v>808</v>
      </c>
      <c r="I174" s="39" t="s">
        <v>53</v>
      </c>
      <c r="J174" s="52">
        <v>22632.9</v>
      </c>
    </row>
    <row r="175" spans="1:13" ht="16.5" customHeight="1">
      <c r="A175" s="13"/>
      <c r="B175" s="13"/>
      <c r="C175" s="13"/>
      <c r="D175" s="13"/>
      <c r="E175" s="13"/>
      <c r="F175" s="13"/>
      <c r="G175" s="21"/>
      <c r="H175" s="61" t="s">
        <v>817</v>
      </c>
      <c r="I175" s="62" t="s">
        <v>816</v>
      </c>
      <c r="J175" s="51">
        <f>J176</f>
        <v>4225578.8</v>
      </c>
    </row>
    <row r="176" spans="1:13" ht="15" customHeight="1">
      <c r="A176" s="13"/>
      <c r="B176" s="13"/>
      <c r="C176" s="13"/>
      <c r="D176" s="13"/>
      <c r="E176" s="13"/>
      <c r="F176" s="13"/>
      <c r="G176" s="21"/>
      <c r="H176" s="59" t="s">
        <v>819</v>
      </c>
      <c r="I176" s="63" t="s">
        <v>818</v>
      </c>
      <c r="J176" s="52">
        <v>4225578.8</v>
      </c>
    </row>
    <row r="177" spans="1:13" ht="15.75" customHeight="1">
      <c r="A177" s="13"/>
      <c r="B177" s="13"/>
      <c r="C177" s="13"/>
      <c r="D177" s="13"/>
      <c r="E177" s="13"/>
      <c r="F177" s="13"/>
      <c r="G177" s="21"/>
      <c r="H177" s="49" t="s">
        <v>809</v>
      </c>
      <c r="I177" s="37" t="s">
        <v>741</v>
      </c>
      <c r="J177" s="43">
        <f>J182+J178+J180</f>
        <v>459772.7</v>
      </c>
    </row>
    <row r="178" spans="1:13" ht="77.25" customHeight="1">
      <c r="A178" s="13"/>
      <c r="B178" s="13"/>
      <c r="C178" s="13"/>
      <c r="D178" s="13"/>
      <c r="E178" s="13"/>
      <c r="F178" s="13"/>
      <c r="G178" s="21"/>
      <c r="H178" s="49" t="s">
        <v>876</v>
      </c>
      <c r="I178" s="37" t="s">
        <v>877</v>
      </c>
      <c r="J178" s="43">
        <f>J179</f>
        <v>440000</v>
      </c>
    </row>
    <row r="179" spans="1:13" ht="61.5" customHeight="1">
      <c r="A179" s="13"/>
      <c r="B179" s="13"/>
      <c r="C179" s="13"/>
      <c r="D179" s="13"/>
      <c r="E179" s="13"/>
      <c r="F179" s="13"/>
      <c r="G179" s="21"/>
      <c r="H179" s="50" t="s">
        <v>878</v>
      </c>
      <c r="I179" s="39" t="s">
        <v>879</v>
      </c>
      <c r="J179" s="46">
        <v>440000</v>
      </c>
    </row>
    <row r="180" spans="1:13" ht="47.25">
      <c r="A180" s="13"/>
      <c r="B180" s="13"/>
      <c r="C180" s="13"/>
      <c r="D180" s="13"/>
      <c r="E180" s="13"/>
      <c r="F180" s="13"/>
      <c r="G180" s="21"/>
      <c r="H180" s="49" t="s">
        <v>907</v>
      </c>
      <c r="I180" s="37" t="s">
        <v>908</v>
      </c>
      <c r="J180" s="43">
        <f>J181</f>
        <v>10000</v>
      </c>
    </row>
    <row r="181" spans="1:13" ht="47.25">
      <c r="A181" s="13"/>
      <c r="B181" s="13"/>
      <c r="C181" s="13"/>
      <c r="D181" s="13"/>
      <c r="E181" s="13"/>
      <c r="F181" s="13"/>
      <c r="G181" s="21"/>
      <c r="H181" s="50" t="s">
        <v>909</v>
      </c>
      <c r="I181" s="39" t="s">
        <v>910</v>
      </c>
      <c r="J181" s="46">
        <v>10000</v>
      </c>
    </row>
    <row r="182" spans="1:13" ht="31.5">
      <c r="A182" s="13"/>
      <c r="B182" s="13"/>
      <c r="C182" s="13"/>
      <c r="D182" s="13"/>
      <c r="E182" s="13"/>
      <c r="F182" s="13"/>
      <c r="G182" s="21"/>
      <c r="H182" s="49" t="s">
        <v>810</v>
      </c>
      <c r="I182" s="37" t="s">
        <v>762</v>
      </c>
      <c r="J182" s="43">
        <f>J183</f>
        <v>9772.6999999999989</v>
      </c>
    </row>
    <row r="183" spans="1:13" ht="31.5">
      <c r="A183" s="13"/>
      <c r="B183" s="13"/>
      <c r="C183" s="13"/>
      <c r="D183" s="13"/>
      <c r="E183" s="13"/>
      <c r="F183" s="13"/>
      <c r="G183" s="14"/>
      <c r="H183" s="50" t="s">
        <v>811</v>
      </c>
      <c r="I183" s="39" t="s">
        <v>753</v>
      </c>
      <c r="J183" s="46">
        <f>8254.4+51.4-133.1+1600</f>
        <v>9772.6999999999989</v>
      </c>
    </row>
    <row r="184" spans="1:13" ht="77.25" customHeight="1">
      <c r="A184" s="13"/>
      <c r="B184" s="13"/>
      <c r="C184" s="13"/>
      <c r="D184" s="13"/>
      <c r="E184" s="13"/>
      <c r="F184" s="13"/>
      <c r="G184" s="14"/>
      <c r="H184" s="49" t="s">
        <v>880</v>
      </c>
      <c r="I184" s="37" t="s">
        <v>881</v>
      </c>
      <c r="J184" s="43">
        <f>J185</f>
        <v>55232.899999999994</v>
      </c>
      <c r="L184" s="77"/>
    </row>
    <row r="185" spans="1:13" ht="108" customHeight="1">
      <c r="A185" s="13"/>
      <c r="B185" s="13"/>
      <c r="C185" s="13"/>
      <c r="D185" s="13"/>
      <c r="E185" s="13"/>
      <c r="F185" s="13"/>
      <c r="G185" s="14"/>
      <c r="H185" s="49" t="s">
        <v>882</v>
      </c>
      <c r="I185" s="69" t="s">
        <v>883</v>
      </c>
      <c r="J185" s="43">
        <f>J186</f>
        <v>55232.899999999994</v>
      </c>
    </row>
    <row r="186" spans="1:13" ht="95.25" customHeight="1">
      <c r="A186" s="13"/>
      <c r="B186" s="13"/>
      <c r="C186" s="13"/>
      <c r="D186" s="13"/>
      <c r="E186" s="13"/>
      <c r="F186" s="13"/>
      <c r="G186" s="14"/>
      <c r="H186" s="50" t="s">
        <v>884</v>
      </c>
      <c r="I186" s="70" t="s">
        <v>885</v>
      </c>
      <c r="J186" s="46">
        <f>J187</f>
        <v>55232.899999999994</v>
      </c>
    </row>
    <row r="187" spans="1:13" ht="30.75" customHeight="1">
      <c r="A187" s="13"/>
      <c r="B187" s="13"/>
      <c r="C187" s="13"/>
      <c r="D187" s="13"/>
      <c r="E187" s="13"/>
      <c r="F187" s="13"/>
      <c r="G187" s="14"/>
      <c r="H187" s="50" t="s">
        <v>886</v>
      </c>
      <c r="I187" s="70" t="s">
        <v>887</v>
      </c>
      <c r="J187" s="46">
        <f>SUM(J188:J189)</f>
        <v>55232.899999999994</v>
      </c>
    </row>
    <row r="188" spans="1:13" ht="45.75" customHeight="1">
      <c r="A188" s="13"/>
      <c r="B188" s="13"/>
      <c r="C188" s="13"/>
      <c r="D188" s="13"/>
      <c r="E188" s="13"/>
      <c r="F188" s="13"/>
      <c r="G188" s="14"/>
      <c r="H188" s="50" t="s">
        <v>888</v>
      </c>
      <c r="I188" s="70" t="s">
        <v>889</v>
      </c>
      <c r="J188" s="46">
        <f>10562+15843.2</f>
        <v>26405.200000000001</v>
      </c>
    </row>
    <row r="189" spans="1:13" ht="47.25">
      <c r="A189" s="13"/>
      <c r="B189" s="13"/>
      <c r="C189" s="13"/>
      <c r="D189" s="13"/>
      <c r="E189" s="13"/>
      <c r="F189" s="13"/>
      <c r="G189" s="14"/>
      <c r="H189" s="50" t="s">
        <v>890</v>
      </c>
      <c r="I189" s="70" t="s">
        <v>891</v>
      </c>
      <c r="J189" s="46">
        <f>12082.3+5000+11745.4</f>
        <v>28827.699999999997</v>
      </c>
    </row>
    <row r="190" spans="1:13" ht="15.75">
      <c r="A190" s="13"/>
      <c r="B190" s="13"/>
      <c r="C190" s="13"/>
      <c r="D190" s="13"/>
      <c r="E190" s="13"/>
      <c r="F190" s="13"/>
      <c r="G190" s="14"/>
      <c r="H190" s="53"/>
      <c r="I190" s="54" t="s">
        <v>739</v>
      </c>
      <c r="J190" s="75">
        <f>J19+J136</f>
        <v>15792725.4</v>
      </c>
      <c r="L190" s="9"/>
      <c r="M190" s="9"/>
    </row>
    <row r="191" spans="1:13" ht="15.75">
      <c r="A191" s="13"/>
      <c r="B191" s="13"/>
      <c r="C191" s="13"/>
      <c r="D191" s="13"/>
      <c r="E191" s="13"/>
      <c r="F191" s="13"/>
      <c r="G191" s="14"/>
      <c r="H191" s="65"/>
      <c r="I191" s="23"/>
      <c r="J191" s="24"/>
    </row>
    <row r="192" spans="1:13" ht="15.75">
      <c r="H192" s="66"/>
      <c r="I192" s="26"/>
      <c r="J192" s="27"/>
    </row>
    <row r="193" spans="8:10" ht="15.75">
      <c r="H193" s="66"/>
      <c r="I193" s="26"/>
      <c r="J193" s="27"/>
    </row>
    <row r="194" spans="8:10" ht="15.75">
      <c r="H194" s="66"/>
      <c r="I194" s="26"/>
      <c r="J194" s="27"/>
    </row>
    <row r="195" spans="8:10" ht="15.75">
      <c r="H195" s="66"/>
      <c r="I195" s="26"/>
      <c r="J195" s="27"/>
    </row>
    <row r="196" spans="8:10" ht="15.75">
      <c r="H196" s="66"/>
      <c r="I196" s="26"/>
      <c r="J196" s="27"/>
    </row>
    <row r="197" spans="8:10" ht="15.75">
      <c r="H197" s="66"/>
      <c r="I197" s="26"/>
      <c r="J197" s="27"/>
    </row>
    <row r="198" spans="8:10" ht="15.75">
      <c r="H198" s="66"/>
      <c r="I198" s="26"/>
      <c r="J198" s="27"/>
    </row>
    <row r="199" spans="8:10" ht="15.75">
      <c r="H199" s="66"/>
      <c r="I199" s="26"/>
      <c r="J199" s="27"/>
    </row>
    <row r="200" spans="8:10" ht="15.75">
      <c r="H200" s="66"/>
      <c r="I200" s="26"/>
      <c r="J200" s="27"/>
    </row>
    <row r="201" spans="8:10" ht="15.75">
      <c r="H201" s="66"/>
      <c r="I201" s="26"/>
      <c r="J201" s="27"/>
    </row>
    <row r="202" spans="8:10" ht="15.75">
      <c r="H202" s="66"/>
      <c r="I202" s="26"/>
      <c r="J202" s="27"/>
    </row>
    <row r="203" spans="8:10" ht="15.75">
      <c r="H203" s="66"/>
      <c r="I203" s="26"/>
      <c r="J203" s="27"/>
    </row>
    <row r="204" spans="8:10" ht="15.75">
      <c r="H204" s="66"/>
      <c r="I204" s="26"/>
      <c r="J204" s="27"/>
    </row>
    <row r="205" spans="8:10" ht="15.75">
      <c r="H205" s="66"/>
      <c r="I205" s="26"/>
      <c r="J205" s="27"/>
    </row>
    <row r="206" spans="8:10" ht="15.75">
      <c r="H206" s="66"/>
      <c r="I206" s="26"/>
      <c r="J206" s="27"/>
    </row>
    <row r="207" spans="8:10" ht="15.75">
      <c r="H207" s="66"/>
      <c r="I207" s="26"/>
      <c r="J207" s="27"/>
    </row>
    <row r="208" spans="8:10" ht="15.75">
      <c r="H208" s="66"/>
      <c r="I208" s="26"/>
      <c r="J208" s="27"/>
    </row>
    <row r="209" spans="8:10" ht="15.75">
      <c r="H209" s="66"/>
      <c r="I209" s="26"/>
      <c r="J209" s="27"/>
    </row>
    <row r="210" spans="8:10" ht="15.75">
      <c r="H210" s="66"/>
      <c r="I210" s="26"/>
      <c r="J210" s="27"/>
    </row>
    <row r="211" spans="8:10" ht="15.75">
      <c r="H211" s="66"/>
      <c r="I211" s="26"/>
      <c r="J211" s="27"/>
    </row>
    <row r="212" spans="8:10" ht="15.75">
      <c r="H212" s="66"/>
      <c r="I212" s="26"/>
      <c r="J212" s="27"/>
    </row>
    <row r="213" spans="8:10" ht="15.75">
      <c r="H213" s="66"/>
      <c r="I213" s="26"/>
      <c r="J213" s="27"/>
    </row>
    <row r="214" spans="8:10" ht="15.75">
      <c r="H214" s="66"/>
      <c r="I214" s="26"/>
      <c r="J214" s="27"/>
    </row>
    <row r="215" spans="8:10" ht="15.75">
      <c r="H215" s="66"/>
      <c r="I215" s="26"/>
      <c r="J215" s="27"/>
    </row>
    <row r="216" spans="8:10" ht="15.75">
      <c r="H216" s="66"/>
      <c r="I216" s="26"/>
      <c r="J216" s="27"/>
    </row>
    <row r="217" spans="8:10" ht="15.75">
      <c r="H217" s="66"/>
      <c r="I217" s="26"/>
      <c r="J217" s="27"/>
    </row>
    <row r="218" spans="8:10" ht="15.75">
      <c r="H218" s="66"/>
      <c r="I218" s="26"/>
      <c r="J218" s="27"/>
    </row>
    <row r="219" spans="8:10" ht="15.75">
      <c r="H219" s="66"/>
      <c r="I219" s="26"/>
      <c r="J219" s="27"/>
    </row>
    <row r="220" spans="8:10" ht="15.75">
      <c r="H220" s="66"/>
      <c r="I220" s="26"/>
      <c r="J220" s="27"/>
    </row>
    <row r="221" spans="8:10" ht="15.75">
      <c r="H221" s="66"/>
      <c r="I221" s="26"/>
      <c r="J221" s="27"/>
    </row>
    <row r="222" spans="8:10" ht="15.75">
      <c r="H222" s="66"/>
      <c r="I222" s="26"/>
      <c r="J222" s="27"/>
    </row>
    <row r="223" spans="8:10" ht="15.75">
      <c r="H223" s="66"/>
      <c r="I223" s="26"/>
      <c r="J223" s="27"/>
    </row>
    <row r="224" spans="8:10" ht="15.75">
      <c r="H224" s="66"/>
      <c r="I224" s="26"/>
      <c r="J224" s="27"/>
    </row>
    <row r="225" spans="8:10" ht="15.75">
      <c r="H225" s="66"/>
      <c r="I225" s="26"/>
      <c r="J225" s="27"/>
    </row>
    <row r="226" spans="8:10" ht="15.75">
      <c r="H226" s="66"/>
      <c r="I226" s="26"/>
      <c r="J226" s="27"/>
    </row>
    <row r="227" spans="8:10" ht="15.75">
      <c r="H227" s="66"/>
      <c r="I227" s="26"/>
      <c r="J227" s="27"/>
    </row>
    <row r="228" spans="8:10" ht="15.75">
      <c r="H228" s="66"/>
      <c r="I228" s="26"/>
      <c r="J228" s="27"/>
    </row>
    <row r="229" spans="8:10" ht="15.75">
      <c r="H229" s="66"/>
      <c r="I229" s="26"/>
      <c r="J229" s="27"/>
    </row>
    <row r="230" spans="8:10" ht="15.75">
      <c r="H230" s="66"/>
      <c r="I230" s="26"/>
      <c r="J230" s="27"/>
    </row>
    <row r="231" spans="8:10" ht="15.75">
      <c r="H231" s="66"/>
      <c r="I231" s="26"/>
      <c r="J231" s="27"/>
    </row>
    <row r="232" spans="8:10" ht="15.75">
      <c r="H232" s="66"/>
      <c r="I232" s="26"/>
      <c r="J232" s="27"/>
    </row>
    <row r="233" spans="8:10" ht="15.75">
      <c r="H233" s="66"/>
      <c r="I233" s="26"/>
      <c r="J233" s="27"/>
    </row>
    <row r="234" spans="8:10" ht="15.75">
      <c r="H234" s="66"/>
      <c r="I234" s="26"/>
      <c r="J234" s="27"/>
    </row>
    <row r="235" spans="8:10" ht="15.75">
      <c r="H235" s="66"/>
      <c r="I235" s="26"/>
      <c r="J235" s="27"/>
    </row>
    <row r="236" spans="8:10" ht="15.75">
      <c r="H236" s="66"/>
      <c r="I236" s="26"/>
      <c r="J236" s="27"/>
    </row>
    <row r="237" spans="8:10" ht="15.75">
      <c r="H237" s="66"/>
      <c r="I237" s="26"/>
      <c r="J237" s="27"/>
    </row>
    <row r="238" spans="8:10" ht="15.75">
      <c r="H238" s="66"/>
      <c r="I238" s="26"/>
      <c r="J238" s="27"/>
    </row>
    <row r="239" spans="8:10" ht="15.75">
      <c r="H239" s="66"/>
      <c r="I239" s="26"/>
      <c r="J239" s="27"/>
    </row>
    <row r="240" spans="8:10" ht="15.75">
      <c r="H240" s="66"/>
      <c r="I240" s="26"/>
      <c r="J240" s="27"/>
    </row>
    <row r="241" spans="8:10" ht="15.75">
      <c r="H241" s="25"/>
      <c r="I241" s="26"/>
      <c r="J241" s="27"/>
    </row>
    <row r="242" spans="8:10" ht="15.75">
      <c r="H242" s="25"/>
      <c r="I242" s="26"/>
      <c r="J242" s="27"/>
    </row>
    <row r="243" spans="8:10" ht="15.75">
      <c r="H243" s="25"/>
      <c r="I243" s="26"/>
      <c r="J243" s="27"/>
    </row>
    <row r="244" spans="8:10" ht="15.75">
      <c r="H244" s="25"/>
      <c r="I244" s="26"/>
      <c r="J244" s="27"/>
    </row>
    <row r="245" spans="8:10" ht="15.75">
      <c r="H245" s="25"/>
      <c r="I245" s="26"/>
      <c r="J245" s="27"/>
    </row>
    <row r="246" spans="8:10" ht="15.75">
      <c r="H246" s="25"/>
      <c r="I246" s="26"/>
      <c r="J246" s="27"/>
    </row>
    <row r="247" spans="8:10" ht="15.75">
      <c r="H247" s="25"/>
      <c r="I247" s="26"/>
      <c r="J247" s="27"/>
    </row>
    <row r="248" spans="8:10" ht="15.75">
      <c r="H248" s="25"/>
      <c r="I248" s="26"/>
      <c r="J248" s="27"/>
    </row>
    <row r="249" spans="8:10" ht="15.75">
      <c r="H249" s="25"/>
      <c r="I249" s="26"/>
      <c r="J249" s="27"/>
    </row>
    <row r="250" spans="8:10" ht="15.75">
      <c r="H250" s="25"/>
      <c r="I250" s="26"/>
      <c r="J250" s="27"/>
    </row>
    <row r="251" spans="8:10" ht="15.75">
      <c r="H251" s="25"/>
      <c r="I251" s="26"/>
      <c r="J251" s="27"/>
    </row>
    <row r="252" spans="8:10" ht="15.75">
      <c r="H252" s="25"/>
      <c r="I252" s="26"/>
      <c r="J252" s="27"/>
    </row>
    <row r="253" spans="8:10" ht="15.75">
      <c r="H253" s="25"/>
      <c r="I253" s="26"/>
      <c r="J253" s="27"/>
    </row>
    <row r="254" spans="8:10" ht="15.75">
      <c r="H254" s="25"/>
      <c r="I254" s="26"/>
      <c r="J254" s="27"/>
    </row>
    <row r="255" spans="8:10" ht="15.75">
      <c r="H255" s="25"/>
      <c r="I255" s="26"/>
      <c r="J255" s="27"/>
    </row>
    <row r="256" spans="8:10" ht="15.75">
      <c r="H256" s="25"/>
      <c r="I256" s="26"/>
      <c r="J256" s="27"/>
    </row>
    <row r="257" spans="8:10" ht="15.75">
      <c r="H257" s="25"/>
      <c r="I257" s="26"/>
      <c r="J257" s="27"/>
    </row>
    <row r="258" spans="8:10" ht="15.75">
      <c r="H258" s="25"/>
      <c r="I258" s="26"/>
      <c r="J258" s="27"/>
    </row>
    <row r="259" spans="8:10" ht="15.75">
      <c r="H259" s="25"/>
      <c r="I259" s="26"/>
      <c r="J259" s="27"/>
    </row>
    <row r="260" spans="8:10" ht="15.75">
      <c r="H260" s="25"/>
      <c r="I260" s="26"/>
      <c r="J260" s="27"/>
    </row>
    <row r="261" spans="8:10" ht="15.75">
      <c r="H261" s="25"/>
      <c r="I261" s="26"/>
      <c r="J261" s="27"/>
    </row>
    <row r="262" spans="8:10" ht="15.75">
      <c r="H262" s="25"/>
      <c r="I262" s="26"/>
      <c r="J262" s="27"/>
    </row>
    <row r="263" spans="8:10" ht="15.75">
      <c r="H263" s="25"/>
      <c r="I263" s="26"/>
      <c r="J263" s="27"/>
    </row>
    <row r="264" spans="8:10" ht="15.75">
      <c r="H264" s="25"/>
      <c r="I264" s="26"/>
      <c r="J264" s="27"/>
    </row>
    <row r="265" spans="8:10" ht="15.75">
      <c r="H265" s="25"/>
      <c r="I265" s="26"/>
      <c r="J265" s="27"/>
    </row>
    <row r="266" spans="8:10" ht="15.75">
      <c r="H266" s="25"/>
      <c r="I266" s="26"/>
      <c r="J266" s="27"/>
    </row>
    <row r="267" spans="8:10" ht="15.75">
      <c r="H267" s="25"/>
      <c r="I267" s="26"/>
      <c r="J267" s="27"/>
    </row>
    <row r="268" spans="8:10" ht="15.75">
      <c r="H268" s="25"/>
      <c r="I268" s="26"/>
      <c r="J268" s="27"/>
    </row>
    <row r="269" spans="8:10" ht="15.75">
      <c r="H269" s="25"/>
      <c r="I269" s="26"/>
      <c r="J269" s="27"/>
    </row>
    <row r="270" spans="8:10" ht="15.75">
      <c r="H270" s="25"/>
      <c r="I270" s="26"/>
      <c r="J270" s="27"/>
    </row>
    <row r="271" spans="8:10" ht="15.75">
      <c r="H271" s="25"/>
      <c r="I271" s="26"/>
      <c r="J271" s="27"/>
    </row>
    <row r="272" spans="8:10" ht="15.75">
      <c r="H272" s="25"/>
      <c r="I272" s="26"/>
      <c r="J272" s="27"/>
    </row>
    <row r="273" spans="8:10" ht="15.75">
      <c r="H273" s="25"/>
      <c r="I273" s="26"/>
      <c r="J273" s="27"/>
    </row>
    <row r="274" spans="8:10" ht="15.75">
      <c r="H274" s="25"/>
      <c r="I274" s="26"/>
      <c r="J274" s="27"/>
    </row>
    <row r="275" spans="8:10" ht="15.75">
      <c r="H275" s="25"/>
      <c r="I275" s="26"/>
      <c r="J275" s="27"/>
    </row>
    <row r="276" spans="8:10" ht="15.75">
      <c r="H276" s="25"/>
      <c r="I276" s="26"/>
      <c r="J276" s="27"/>
    </row>
    <row r="277" spans="8:10" ht="15.75">
      <c r="H277" s="25"/>
      <c r="I277" s="26"/>
      <c r="J277" s="27"/>
    </row>
    <row r="278" spans="8:10" ht="15.75">
      <c r="H278" s="25"/>
      <c r="I278" s="26"/>
      <c r="J278" s="27"/>
    </row>
    <row r="279" spans="8:10" ht="15.75">
      <c r="H279" s="25"/>
      <c r="I279" s="26"/>
      <c r="J279" s="27"/>
    </row>
    <row r="280" spans="8:10" ht="15.75">
      <c r="H280" s="25"/>
      <c r="I280" s="26"/>
      <c r="J280" s="27"/>
    </row>
    <row r="281" spans="8:10" ht="15.75">
      <c r="H281" s="25"/>
      <c r="I281" s="26"/>
      <c r="J281" s="27"/>
    </row>
    <row r="282" spans="8:10" ht="15.75">
      <c r="H282" s="25"/>
      <c r="I282" s="26"/>
      <c r="J282" s="27"/>
    </row>
    <row r="283" spans="8:10" ht="15.75">
      <c r="H283" s="25"/>
      <c r="I283" s="26"/>
      <c r="J283" s="27"/>
    </row>
    <row r="284" spans="8:10" ht="15.75">
      <c r="H284" s="25"/>
      <c r="I284" s="26"/>
      <c r="J284" s="27"/>
    </row>
    <row r="285" spans="8:10" ht="15.75">
      <c r="H285" s="25"/>
      <c r="I285" s="26"/>
      <c r="J285" s="27"/>
    </row>
    <row r="286" spans="8:10" ht="15.75">
      <c r="H286" s="25"/>
      <c r="I286" s="26"/>
      <c r="J286" s="27"/>
    </row>
    <row r="287" spans="8:10" ht="15.75">
      <c r="H287" s="25"/>
      <c r="I287" s="26"/>
      <c r="J287" s="27"/>
    </row>
    <row r="288" spans="8:10" ht="15.75">
      <c r="H288" s="25"/>
      <c r="I288" s="26"/>
      <c r="J288" s="27"/>
    </row>
    <row r="289" spans="8:10" ht="15.75">
      <c r="H289" s="25"/>
      <c r="I289" s="26"/>
      <c r="J289" s="27"/>
    </row>
    <row r="290" spans="8:10" ht="15.75">
      <c r="H290" s="25"/>
      <c r="I290" s="26"/>
      <c r="J290" s="27"/>
    </row>
    <row r="291" spans="8:10" ht="15.75">
      <c r="H291" s="25"/>
      <c r="I291" s="26"/>
      <c r="J291" s="27"/>
    </row>
    <row r="292" spans="8:10" ht="15.75">
      <c r="H292" s="25"/>
      <c r="I292" s="26"/>
      <c r="J292" s="27"/>
    </row>
    <row r="293" spans="8:10" ht="15.75">
      <c r="H293" s="25"/>
      <c r="I293" s="26"/>
      <c r="J293" s="27"/>
    </row>
    <row r="294" spans="8:10" ht="15.75">
      <c r="H294" s="25"/>
      <c r="I294" s="26"/>
      <c r="J294" s="27"/>
    </row>
    <row r="295" spans="8:10" ht="15.75">
      <c r="H295" s="25"/>
      <c r="I295" s="26"/>
      <c r="J295" s="27"/>
    </row>
    <row r="296" spans="8:10" ht="15.75">
      <c r="H296" s="25"/>
      <c r="I296" s="26"/>
      <c r="J296" s="27"/>
    </row>
    <row r="297" spans="8:10" ht="15.75">
      <c r="H297" s="25"/>
      <c r="I297" s="26"/>
      <c r="J297" s="27"/>
    </row>
    <row r="298" spans="8:10" ht="15.75">
      <c r="H298" s="25"/>
      <c r="I298" s="26"/>
      <c r="J298" s="27"/>
    </row>
    <row r="299" spans="8:10" ht="15.75">
      <c r="H299" s="25"/>
      <c r="I299" s="26"/>
      <c r="J299" s="27"/>
    </row>
    <row r="300" spans="8:10" ht="15.75">
      <c r="H300" s="25"/>
      <c r="I300" s="26"/>
      <c r="J300" s="27"/>
    </row>
    <row r="301" spans="8:10" ht="15.75">
      <c r="H301" s="25"/>
      <c r="I301" s="26"/>
      <c r="J301" s="27"/>
    </row>
    <row r="302" spans="8:10" ht="15.75">
      <c r="H302" s="25"/>
      <c r="I302" s="26"/>
      <c r="J302" s="27"/>
    </row>
    <row r="303" spans="8:10" ht="15.75">
      <c r="H303" s="25"/>
      <c r="I303" s="26"/>
      <c r="J303" s="27"/>
    </row>
    <row r="304" spans="8:10" ht="15.75">
      <c r="H304" s="25"/>
      <c r="I304" s="26"/>
      <c r="J304" s="27"/>
    </row>
    <row r="305" spans="8:10" ht="15.75">
      <c r="H305" s="25"/>
      <c r="I305" s="26"/>
      <c r="J305" s="27"/>
    </row>
    <row r="306" spans="8:10" ht="15.75">
      <c r="H306" s="25"/>
      <c r="I306" s="26"/>
      <c r="J306" s="27"/>
    </row>
    <row r="307" spans="8:10" ht="15.75">
      <c r="H307" s="25"/>
      <c r="I307" s="26"/>
      <c r="J307" s="27"/>
    </row>
    <row r="308" spans="8:10" ht="15.75">
      <c r="H308" s="25"/>
      <c r="I308" s="26"/>
      <c r="J308" s="27"/>
    </row>
    <row r="309" spans="8:10" ht="15.75">
      <c r="H309" s="25"/>
      <c r="I309" s="26"/>
      <c r="J309" s="27"/>
    </row>
    <row r="310" spans="8:10" ht="15.75">
      <c r="H310" s="25"/>
      <c r="I310" s="26"/>
      <c r="J310" s="27"/>
    </row>
    <row r="311" spans="8:10" ht="15.75">
      <c r="H311" s="25"/>
      <c r="I311" s="26"/>
      <c r="J311" s="27"/>
    </row>
    <row r="312" spans="8:10" ht="15.75">
      <c r="H312" s="25"/>
      <c r="I312" s="26"/>
      <c r="J312" s="27"/>
    </row>
    <row r="313" spans="8:10" ht="15.75">
      <c r="H313" s="25"/>
      <c r="I313" s="26"/>
      <c r="J313" s="27"/>
    </row>
    <row r="314" spans="8:10" ht="15.75">
      <c r="H314" s="25"/>
      <c r="I314" s="26"/>
      <c r="J314" s="27"/>
    </row>
    <row r="315" spans="8:10" ht="15.75">
      <c r="H315" s="25"/>
      <c r="I315" s="26"/>
      <c r="J315" s="27"/>
    </row>
    <row r="316" spans="8:10" ht="15.75">
      <c r="H316" s="25"/>
      <c r="I316" s="26"/>
      <c r="J316" s="27"/>
    </row>
    <row r="317" spans="8:10" ht="15.75">
      <c r="H317" s="25"/>
      <c r="I317" s="26"/>
      <c r="J317" s="27"/>
    </row>
    <row r="318" spans="8:10">
      <c r="I318" s="11"/>
      <c r="J318" s="12"/>
    </row>
    <row r="319" spans="8:10">
      <c r="I319" s="11"/>
      <c r="J319" s="12"/>
    </row>
    <row r="320" spans="8:10">
      <c r="I320" s="11"/>
      <c r="J320" s="12"/>
    </row>
    <row r="321" spans="9:10">
      <c r="I321" s="11"/>
      <c r="J321" s="12"/>
    </row>
    <row r="322" spans="9:10">
      <c r="I322" s="11"/>
      <c r="J322" s="12"/>
    </row>
    <row r="323" spans="9:10">
      <c r="I323" s="11"/>
      <c r="J323" s="12"/>
    </row>
    <row r="324" spans="9:10">
      <c r="I324" s="11"/>
      <c r="J324" s="12"/>
    </row>
    <row r="325" spans="9:10">
      <c r="I325" s="11"/>
      <c r="J325" s="12"/>
    </row>
    <row r="326" spans="9:10">
      <c r="I326" s="11"/>
      <c r="J326" s="12"/>
    </row>
    <row r="327" spans="9:10">
      <c r="I327" s="11"/>
      <c r="J327" s="12"/>
    </row>
    <row r="328" spans="9:10">
      <c r="I328" s="11"/>
      <c r="J328" s="12"/>
    </row>
    <row r="329" spans="9:10">
      <c r="I329" s="11"/>
      <c r="J329" s="12"/>
    </row>
    <row r="330" spans="9:10">
      <c r="I330" s="11"/>
      <c r="J330" s="12"/>
    </row>
    <row r="331" spans="9:10">
      <c r="I331" s="11"/>
      <c r="J331" s="12"/>
    </row>
    <row r="332" spans="9:10">
      <c r="I332" s="11"/>
      <c r="J332" s="12"/>
    </row>
    <row r="333" spans="9:10">
      <c r="I333" s="11"/>
      <c r="J333" s="12"/>
    </row>
    <row r="334" spans="9:10">
      <c r="I334" s="11"/>
      <c r="J334" s="12"/>
    </row>
    <row r="335" spans="9:10">
      <c r="I335" s="11"/>
      <c r="J335" s="12"/>
    </row>
    <row r="336" spans="9:10">
      <c r="I336" s="11"/>
      <c r="J336" s="12"/>
    </row>
    <row r="337" spans="9:10">
      <c r="I337" s="11"/>
      <c r="J337" s="12"/>
    </row>
  </sheetData>
  <mergeCells count="1">
    <mergeCell ref="H14:J14"/>
  </mergeCells>
  <pageMargins left="0.98425196850393704" right="0.59055118110236227" top="0.78740157480314965" bottom="0.78740157480314965" header="0.31496062992125984" footer="0.31496062992125984"/>
  <pageSetup paperSize="9" scale="85" firstPageNumber="7" fitToHeight="100" orientation="portrait" useFirstPageNumber="1" r:id="rId1"/>
  <headerFooter>
    <oddFooter>&amp;R&amp;"Times New Roman,обычный"&amp;12&amp;P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33</vt:i4>
      </vt:variant>
    </vt:vector>
  </HeadingPairs>
  <TitlesOfParts>
    <vt:vector size="35" baseType="lpstr">
      <vt:lpstr>v1bvyumsqh02d2hwuje5xik5uk</vt:lpstr>
      <vt:lpstr>1411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'1411'!Заголовки_для_печати</vt:lpstr>
      <vt:lpstr>'1411'!Область_печати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trubn</dc:creator>
  <cp:lastModifiedBy>SilaevaOV</cp:lastModifiedBy>
  <cp:lastPrinted>2019-11-19T08:25:31Z</cp:lastPrinted>
  <dcterms:created xsi:type="dcterms:W3CDTF">2011-02-04T11:37:02Z</dcterms:created>
  <dcterms:modified xsi:type="dcterms:W3CDTF">2019-11-15T06:59:59Z</dcterms:modified>
</cp:coreProperties>
</file>